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225" activeTab="1"/>
  </bookViews>
  <sheets>
    <sheet name="Background" sheetId="9" r:id="rId1"/>
    <sheet name="Energy table" sheetId="1" r:id="rId2"/>
    <sheet name="Additional Info" sheetId="2" r:id="rId3"/>
    <sheet name="Sources" sheetId="3" r:id="rId4"/>
    <sheet name="Part A - stacked" sheetId="4" r:id="rId5"/>
    <sheet name="Part B - stacked" sheetId="6" r:id="rId6"/>
    <sheet name="Part C - Space requirements to " sheetId="8" r:id="rId7"/>
  </sheets>
  <definedNames>
    <definedName name="_xlnm._FilterDatabase" localSheetId="4" hidden="1">'Part A - stacked'!$A$1:$E$64</definedName>
    <definedName name="_xlnm._FilterDatabase" localSheetId="5" hidden="1">'Part B - stacked'!$A$1:$D$36</definedName>
    <definedName name="_xlnm._FilterDatabase" localSheetId="6" hidden="1">'Part C - Space requirements to '!$A$1:$E$22</definedName>
  </definedNames>
  <calcPr calcId="145621"/>
</workbook>
</file>

<file path=xl/calcChain.xml><?xml version="1.0" encoding="utf-8"?>
<calcChain xmlns="http://schemas.openxmlformats.org/spreadsheetml/2006/main">
  <c r="J12" i="8" l="1"/>
  <c r="J11" i="8"/>
  <c r="C5" i="8"/>
  <c r="C8" i="8"/>
  <c r="C11" i="8"/>
  <c r="C14" i="8"/>
  <c r="C17" i="8"/>
  <c r="C20" i="8"/>
  <c r="C2" i="8"/>
  <c r="AK5" i="1"/>
  <c r="C3" i="8"/>
  <c r="AC5" i="1"/>
  <c r="AR5" i="1"/>
  <c r="C4" i="8"/>
  <c r="AK6" i="1"/>
  <c r="C6" i="8"/>
  <c r="AC6" i="1"/>
  <c r="AR6" i="1"/>
  <c r="C7" i="8"/>
  <c r="AN6" i="1"/>
  <c r="D7" i="8"/>
  <c r="AC7" i="1"/>
  <c r="AN7" i="1"/>
  <c r="D10" i="8"/>
  <c r="AC8" i="1"/>
  <c r="AN8" i="1"/>
  <c r="D13" i="8"/>
  <c r="D16" i="8"/>
  <c r="AC10" i="1"/>
  <c r="AN10" i="1"/>
  <c r="D19" i="8"/>
  <c r="AC11" i="1"/>
  <c r="AN11" i="1"/>
  <c r="D22" i="8"/>
  <c r="AN5" i="1"/>
  <c r="D4" i="8"/>
  <c r="AR7" i="1"/>
  <c r="C10" i="8"/>
  <c r="AR8" i="1"/>
  <c r="C13" i="8"/>
  <c r="C16" i="8"/>
  <c r="AR10" i="1"/>
  <c r="C19" i="8"/>
  <c r="AR11" i="1"/>
  <c r="C22" i="8"/>
  <c r="AG6" i="1"/>
  <c r="D6" i="8"/>
  <c r="AG7" i="1"/>
  <c r="D9" i="8"/>
  <c r="AG8" i="1"/>
  <c r="D12" i="8"/>
  <c r="D15" i="8"/>
  <c r="AG10" i="1"/>
  <c r="D18" i="8"/>
  <c r="AG11" i="1"/>
  <c r="D21" i="8"/>
  <c r="AG5" i="1"/>
  <c r="D3" i="8"/>
  <c r="AK7" i="1"/>
  <c r="C9" i="8"/>
  <c r="AK8" i="1"/>
  <c r="C12" i="8"/>
  <c r="C15" i="8"/>
  <c r="AK10" i="1"/>
  <c r="C18" i="8"/>
  <c r="AK11" i="1"/>
  <c r="C21" i="8"/>
  <c r="D5" i="8"/>
  <c r="E5" i="8"/>
  <c r="D8" i="8"/>
  <c r="E8" i="8"/>
  <c r="D11" i="8"/>
  <c r="E11" i="8"/>
  <c r="D14" i="8"/>
  <c r="E14" i="8"/>
  <c r="D17" i="8"/>
  <c r="E17" i="8"/>
  <c r="D20" i="8"/>
  <c r="E20" i="8"/>
  <c r="D2" i="8"/>
  <c r="E2" i="8"/>
  <c r="E4" i="8"/>
  <c r="E7" i="8"/>
  <c r="E10" i="8"/>
  <c r="E19" i="8"/>
  <c r="E13" i="8"/>
  <c r="E16" i="8"/>
  <c r="E22" i="8"/>
  <c r="AS6" i="1"/>
  <c r="AS7" i="1"/>
  <c r="AS8" i="1"/>
  <c r="AS10" i="1"/>
  <c r="AS11" i="1"/>
  <c r="AS5" i="1"/>
  <c r="AQ6" i="1"/>
  <c r="AQ7" i="1"/>
  <c r="AQ8" i="1"/>
  <c r="AQ10" i="1"/>
  <c r="AQ11" i="1"/>
  <c r="AQ5" i="1"/>
  <c r="AP6" i="1"/>
  <c r="AP7" i="1"/>
  <c r="AP8" i="1"/>
  <c r="AP10" i="1"/>
  <c r="AP11" i="1"/>
  <c r="AP5" i="1"/>
  <c r="AO6" i="1"/>
  <c r="AO7" i="1"/>
  <c r="AO8" i="1"/>
  <c r="AO10" i="1"/>
  <c r="AO11" i="1"/>
  <c r="AO5" i="1"/>
  <c r="AJ6" i="1"/>
  <c r="AJ7" i="1"/>
  <c r="AJ8" i="1"/>
  <c r="AJ10" i="1"/>
  <c r="AJ11" i="1"/>
  <c r="AJ5" i="1"/>
  <c r="AI6" i="1"/>
  <c r="AI7" i="1"/>
  <c r="AI8" i="1"/>
  <c r="AI10" i="1"/>
  <c r="AI11" i="1"/>
  <c r="AI5" i="1"/>
  <c r="AH6" i="1"/>
  <c r="AH7" i="1"/>
  <c r="AH8" i="1"/>
  <c r="AH10" i="1"/>
  <c r="AH11" i="1"/>
  <c r="AH5" i="1"/>
  <c r="AC9" i="1"/>
  <c r="E6" i="8"/>
  <c r="E9" i="8"/>
  <c r="E18" i="8"/>
  <c r="E12" i="8"/>
  <c r="E15" i="8"/>
  <c r="E21" i="8"/>
  <c r="E3" i="8"/>
  <c r="D35" i="6"/>
  <c r="D30" i="6"/>
  <c r="D25" i="6"/>
  <c r="W8" i="1"/>
  <c r="D20" i="6"/>
  <c r="D15" i="6"/>
  <c r="D10" i="6"/>
  <c r="D36" i="6"/>
  <c r="D31" i="6"/>
  <c r="D26" i="6"/>
  <c r="D21" i="6"/>
  <c r="D16" i="6"/>
  <c r="D11" i="6"/>
  <c r="D6" i="6"/>
  <c r="D34" i="6"/>
  <c r="D29" i="6"/>
  <c r="D24" i="6"/>
  <c r="D19" i="6"/>
  <c r="D14" i="6"/>
  <c r="D9" i="6"/>
  <c r="D33" i="6"/>
  <c r="D28" i="6"/>
  <c r="D23" i="6"/>
  <c r="D18" i="6"/>
  <c r="D13" i="6"/>
  <c r="D8" i="6"/>
  <c r="D32" i="6"/>
  <c r="D27" i="6"/>
  <c r="D22" i="6"/>
  <c r="D17" i="6"/>
  <c r="D12" i="6"/>
  <c r="D7" i="6"/>
  <c r="D5" i="6"/>
  <c r="D4" i="6"/>
  <c r="D3" i="6"/>
  <c r="D2" i="6"/>
  <c r="X6" i="1"/>
  <c r="AL6" i="1"/>
  <c r="X7" i="1"/>
  <c r="AL7" i="1"/>
  <c r="X8" i="1"/>
  <c r="AL8" i="1"/>
  <c r="X10" i="1"/>
  <c r="X11" i="1"/>
  <c r="AL11" i="1"/>
  <c r="X5" i="1"/>
  <c r="AL5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<sst xmlns="http://schemas.openxmlformats.org/spreadsheetml/2006/main" count="633" uniqueCount="220">
  <si>
    <t>Country</t>
  </si>
  <si>
    <t>Total Energy Use</t>
  </si>
  <si>
    <t>Production 2016</t>
  </si>
  <si>
    <t>Production in 2016 (GWh)</t>
  </si>
  <si>
    <t>Trend for 2020</t>
  </si>
  <si>
    <t>Denmark</t>
  </si>
  <si>
    <t>UNKNOWN</t>
  </si>
  <si>
    <t>Germany</t>
  </si>
  <si>
    <t>The Netherlands</t>
  </si>
  <si>
    <t xml:space="preserve">Norway </t>
  </si>
  <si>
    <t>/</t>
  </si>
  <si>
    <t>Sweden</t>
  </si>
  <si>
    <t xml:space="preserve">UK </t>
  </si>
  <si>
    <t>Belgium</t>
  </si>
  <si>
    <t>WindEurope</t>
  </si>
  <si>
    <t>Calculation</t>
  </si>
  <si>
    <t>EWEA (2014)</t>
  </si>
  <si>
    <t>Calculations</t>
  </si>
  <si>
    <t>SOURCES OVERVIEW PER TOPIC</t>
  </si>
  <si>
    <t>Year</t>
  </si>
  <si>
    <t xml:space="preserve">Sources </t>
  </si>
  <si>
    <t>What</t>
  </si>
  <si>
    <t>Link</t>
  </si>
  <si>
    <t>Energy production &amp; Use</t>
  </si>
  <si>
    <t>http://www.iea.org/publications/freepublications/publication/energy-policies-of-iea-countries---belgium-2009-review.html</t>
  </si>
  <si>
    <t>OECD</t>
  </si>
  <si>
    <t>TPES</t>
  </si>
  <si>
    <t>http://www.oecd-ilibrary.org/economics/country-statistical-profile-belgium_20752288-table-bel</t>
  </si>
  <si>
    <t>IEA</t>
  </si>
  <si>
    <t>European Commission: National Action Plan</t>
  </si>
  <si>
    <t>Wind Target 2020</t>
  </si>
  <si>
    <t xml:space="preserve">Germany: </t>
  </si>
  <si>
    <t>http://www.iea.org/publications/freepublications/publication/energy-policies-of-iea-countries---germany-2013-review.html</t>
  </si>
  <si>
    <t>http://www.oecd-ilibrary.org/economics/country-statistical-profile-germany-2017-1_csp-deu-table-2017-1-en;jsessionid=3dm55ftvgekdc.x-oecd-live-02</t>
  </si>
  <si>
    <t>http://www.iea.org/publications/freepublications/publication/energy-policies-of-iea-countries---denmark-2011-review.html</t>
  </si>
  <si>
    <t>http://www.oecd-ilibrary.org/content/table/20752288-table-dnk</t>
  </si>
  <si>
    <t>Netherlands</t>
  </si>
  <si>
    <t>http://www.iea.org/publications/freepublications/publication/energy-policies-of-iea-countries---the-netherlands-2014-review.html</t>
  </si>
  <si>
    <t>http://www.oecd-ilibrary.org/content/table/20752288-table-nld</t>
  </si>
  <si>
    <t>n.d.</t>
  </si>
  <si>
    <t>Eurpean Commission: National Action Plan</t>
  </si>
  <si>
    <t>Norway</t>
  </si>
  <si>
    <t>http://www.iea.org/publications/freepublications/publication/energy-policies-of-iea-countries---norway-2011-review.html</t>
  </si>
  <si>
    <t>http://www.oecd-ilibrary.org/content/table/20752288-table-nor</t>
  </si>
  <si>
    <t>http://www.iea.org/publications/freepublications/publication/energy-policies-of-iea-countries---sweden-2013-review.html</t>
  </si>
  <si>
    <t>http://www.oecd-ilibrary.org/content/table/20752288-table-swe</t>
  </si>
  <si>
    <t>UK</t>
  </si>
  <si>
    <t>http://www.iea.org/publications/freepublications/publication/energy-policies-of-iea-countries---the-united-kingdom-2012-review.html</t>
  </si>
  <si>
    <t>http://www.oecd-ilibrary.org/content/table/20752288-table-gbr</t>
  </si>
  <si>
    <t>United Kingdom</t>
  </si>
  <si>
    <t>ALL</t>
  </si>
  <si>
    <t>Eurostat</t>
  </si>
  <si>
    <t>Energy Balances in the MS Excel file format (2017 edition)</t>
  </si>
  <si>
    <t>Offshore production</t>
  </si>
  <si>
    <t>https://windeurope.org/wp-content/uploads/files/about-wind/statistics/WindEurope-Annual-Offshore-Statistics-2016.pdf</t>
  </si>
  <si>
    <t>EWEA</t>
  </si>
  <si>
    <t>Trends 2020 &amp; 2030</t>
  </si>
  <si>
    <t>https://www.google.de/url?sa=t&amp;rct=j&amp;q=&amp;esrc=s&amp;source=web&amp;cd=7&amp;cad=rja&amp;uact=8&amp;ved=0ahUKEwjIyLON95nTAhWBB8AKHYR1BSwQFghSMAY&amp;url=https%3A%2F%2Fwww.ewea.org%2Ffileadmin%2Ffiles%2Flibrary%2Fpublications%2Freports%2FEWEA-Wind-energy-scenarios-2030.pdf&amp;usg=AFQjCNHS5SqMEGv56Zv-jTIAgcYqb1VSgQ&amp;sig2=lZPUG2S6v69q4Kc5jvCWFA</t>
  </si>
  <si>
    <t>List of abbreviations</t>
  </si>
  <si>
    <t>Base numbers</t>
  </si>
  <si>
    <t>Formulas Used</t>
  </si>
  <si>
    <t>Mtoe</t>
  </si>
  <si>
    <t>Million tonne of oil equivalent</t>
  </si>
  <si>
    <t>Rated Power</t>
  </si>
  <si>
    <t>hours per year = 8760</t>
  </si>
  <si>
    <t>GWtrend * rated power * factor = GWh trend</t>
  </si>
  <si>
    <t>TFC</t>
  </si>
  <si>
    <t>Total Final Consumption</t>
  </si>
  <si>
    <t>Effective power</t>
  </si>
  <si>
    <t>effective hours of a turbine per year = 4500</t>
  </si>
  <si>
    <t>Expected pressure of GWh on each km2 of the EEZ</t>
  </si>
  <si>
    <t>MWh trend / Size EEZ = MWh/ km2</t>
  </si>
  <si>
    <t xml:space="preserve">GWh trend * 1000 = MWh trend </t>
  </si>
  <si>
    <t>Total Final Energy Supply</t>
  </si>
  <si>
    <t>Factor</t>
  </si>
  <si>
    <t>effective power/rated power = 0,5137</t>
  </si>
  <si>
    <t>Total amount of turbines needed</t>
  </si>
  <si>
    <t>MWh trend / (Mwturbine * effective power) = total amount of turbines needed</t>
  </si>
  <si>
    <t>TWh</t>
  </si>
  <si>
    <t>Terawatt Hour</t>
  </si>
  <si>
    <t>MWturbine</t>
  </si>
  <si>
    <t>Depends on the size of the turbine: 7,8,10,12 or 15 MW</t>
  </si>
  <si>
    <t>Required space to reach 2020 goals</t>
  </si>
  <si>
    <t>MW trend / Capacity per km2 = required space (km2)</t>
  </si>
  <si>
    <t>GW trend * 1000 = MW trend</t>
  </si>
  <si>
    <t>GWh</t>
  </si>
  <si>
    <t>Gigawatt Hour</t>
  </si>
  <si>
    <t>Capacity per km2</t>
  </si>
  <si>
    <t xml:space="preserve">One km2 can produce 6 MW </t>
  </si>
  <si>
    <t>Amount of turbines per km2</t>
  </si>
  <si>
    <t>Total amount of turbines needed / size EEZ</t>
  </si>
  <si>
    <t>MWh</t>
  </si>
  <si>
    <t>Megawatt Hour</t>
  </si>
  <si>
    <r>
      <t>km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</si>
  <si>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Square Kilometers</t>
  </si>
  <si>
    <t>a</t>
  </si>
  <si>
    <t>EEZ</t>
  </si>
  <si>
    <t>Exclusive Economic Zone</t>
  </si>
  <si>
    <t>MW</t>
  </si>
  <si>
    <t>Megawatt</t>
  </si>
  <si>
    <t xml:space="preserve">Others </t>
  </si>
  <si>
    <t>Share of Off-shore in Wind Production</t>
  </si>
  <si>
    <t>Annual Statistics 2015</t>
  </si>
  <si>
    <t>https://windeurope.org/wp-content/uploads/files/about-wind/statistics/EWEA-Annual-Statistics-2015.pdf</t>
  </si>
  <si>
    <t>p.4</t>
  </si>
  <si>
    <t>European Offshore Statistics</t>
  </si>
  <si>
    <t>p.10</t>
  </si>
  <si>
    <t>https://windeurope.org/wp-content/uploads/files/about-wind/statistics/EWEA-European-Offshore-Statistics-2015.pdf</t>
  </si>
  <si>
    <t>Wind</t>
  </si>
  <si>
    <t>Offshore Wind</t>
  </si>
  <si>
    <t>Sidenotes</t>
  </si>
  <si>
    <t>Calculations based on WindEurope Data</t>
  </si>
  <si>
    <t>MSP Platform</t>
  </si>
  <si>
    <t>http://www.msp-platform.eu/sea-basins/north-sea-0</t>
  </si>
  <si>
    <t>Size EEZ, Territorial Waters, Marine Internal Waters</t>
  </si>
  <si>
    <t>Scenarios of the EWEA include governance struture, grid development, market design and technological improvements.</t>
  </si>
  <si>
    <t>Largest share (Mtoe)</t>
  </si>
  <si>
    <t>Natural Gas (Mtoe)</t>
  </si>
  <si>
    <t>Off- and Onshore Wind (Mtoe)</t>
  </si>
  <si>
    <t>Nuclear, Coal, Hydropower, Biomass, etc. (Mtoe)</t>
  </si>
  <si>
    <t>Total Imports (Mtoe)</t>
  </si>
  <si>
    <t>Total Exports (Mtoe)</t>
  </si>
  <si>
    <t>Imports</t>
  </si>
  <si>
    <t>Exports</t>
  </si>
  <si>
    <t>Nuclear: 6,73</t>
  </si>
  <si>
    <t>Solid Biomass: 1,59</t>
  </si>
  <si>
    <t>Brown Coal: 38,41</t>
  </si>
  <si>
    <t>Biodiesel: 1,44</t>
  </si>
  <si>
    <t>Hydro power: 11,86</t>
  </si>
  <si>
    <t>Nuclear: 14,53</t>
  </si>
  <si>
    <t>Nuclear: 18,15</t>
  </si>
  <si>
    <t>Largest Shares (Mtoe)</t>
  </si>
  <si>
    <t>Oil: 60,19      Gas: 15,32</t>
  </si>
  <si>
    <t>Oil: 13,80      Solid Fuels (Coal, etc.): 1,52</t>
  </si>
  <si>
    <t>Oil: 128,16        Gas: 85,92</t>
  </si>
  <si>
    <t>Oil: 155,62        Solid Fuels (Coal, etc.): 34,27</t>
  </si>
  <si>
    <t>Oil: 6,53        Solid Fuels (Coal, etc.): 0,76</t>
  </si>
  <si>
    <t>Oil: 28,11        Solid Fuels (Coal, etc.): 2,01</t>
  </si>
  <si>
    <t>Oil: 84,47          Gas: 37,62</t>
  </si>
  <si>
    <t>Oil: 29,02      Gas: 1,45</t>
  </si>
  <si>
    <t>Oil: 13,38      Gas: 1,97</t>
  </si>
  <si>
    <t>Gas: 27,24       Oil: 22,31</t>
  </si>
  <si>
    <t>Oil: 111,7       Gas: 36,52</t>
  </si>
  <si>
    <t>Gas: 96,77       Oil: 85,74</t>
  </si>
  <si>
    <t>Oil: 15,43           Electricity: 2,74</t>
  </si>
  <si>
    <t>Oil: 58,15       Gas: 12,02</t>
  </si>
  <si>
    <t>Template, Interviews</t>
  </si>
  <si>
    <r>
      <t xml:space="preserve">Sources
</t>
    </r>
    <r>
      <rPr>
        <i/>
        <sz val="10"/>
        <color theme="1"/>
        <rFont val="Calibri"/>
        <family val="2"/>
        <scheme val="minor"/>
      </rPr>
      <t>(see sources sheet for details)</t>
    </r>
  </si>
  <si>
    <t>Oil 
(Mtoe)</t>
  </si>
  <si>
    <t>Fossil Fuels</t>
  </si>
  <si>
    <t>Percentage Share Offshore Wind</t>
  </si>
  <si>
    <t>Offshore Wind 
(Mtoe)</t>
  </si>
  <si>
    <t>Installed Capacity 2016 
(MW)</t>
  </si>
  <si>
    <t>Total Marine Waters (EEZ, Teritorial Waters)
(km2)</t>
  </si>
  <si>
    <t>Denmark, Germany, and UK  calculations include other seas (Baltic Sea, Irish Sea, Norwegian Sea, Celtic Sea)</t>
  </si>
  <si>
    <t>Denmark and Germany calculations include other seas (Baltic Sea)</t>
  </si>
  <si>
    <t xml:space="preserve">EWEA 2020 Central Scenario Outcome
(MW) </t>
  </si>
  <si>
    <t>Target of installed capacity by 2020
(MW)</t>
  </si>
  <si>
    <t>Target of installed capacity by 2030
(MW)</t>
  </si>
  <si>
    <t>Danish targets for 2020 include 600 MW in Baltic Sea, 400 MW in the North Sea, and 500 MW near shore. 
Total 2020: 1500 MW
Dutch energy target of 4450 MW is for 2023. 2020 equivalent was calculated.
UK's binding target's only include Scotland's commitment for 9.800 MW by 
2020:</t>
  </si>
  <si>
    <t>EWEA 2030 Minimum Scenario (MW)</t>
  </si>
  <si>
    <t>EWEA 2030 Maximum Scenario (MW)</t>
  </si>
  <si>
    <t>Trend for 2050
(MW)</t>
  </si>
  <si>
    <t>Government-led/Binding Targets</t>
  </si>
  <si>
    <t>Future industry trends</t>
  </si>
  <si>
    <t>Spatial implications</t>
  </si>
  <si>
    <t>Percentage of EEZ needed to reach 2020 target
(%)</t>
  </si>
  <si>
    <t>Distance to 2020 target
(MW)</t>
  </si>
  <si>
    <t>A 7 MW turbnies is used for this calculations. Assumes that 1 km2 of space can produce 7MW. Unrealistically assumes that all areas across EEZ are suitable for offshore wind developments</t>
  </si>
  <si>
    <t xml:space="preserve">Additional space needed to reach 2020 targets, under different assumptions of how much energy 1 km2 of space can produce </t>
  </si>
  <si>
    <t>Energy Supply and Demand Profiles (2015)</t>
  </si>
  <si>
    <t>Offshore wind targets</t>
  </si>
  <si>
    <t>Area</t>
  </si>
  <si>
    <t>Mtoes</t>
  </si>
  <si>
    <t>Oil</t>
  </si>
  <si>
    <t>Natural Gas</t>
  </si>
  <si>
    <t>Production (TEP)</t>
  </si>
  <si>
    <t>Consumption (TFC)</t>
  </si>
  <si>
    <t>Other</t>
  </si>
  <si>
    <t>Offshore Wind Growth</t>
  </si>
  <si>
    <t>2020 Target</t>
  </si>
  <si>
    <t>2030 Target</t>
  </si>
  <si>
    <t>MWs</t>
  </si>
  <si>
    <t>Source</t>
  </si>
  <si>
    <t>Government</t>
  </si>
  <si>
    <t>Installed capacity 2016</t>
  </si>
  <si>
    <t>Energy Source</t>
  </si>
  <si>
    <t>Energy metric</t>
  </si>
  <si>
    <t>Target year</t>
  </si>
  <si>
    <t>Avg 
(Km2)</t>
  </si>
  <si>
    <r>
      <t xml:space="preserve">Min
</t>
    </r>
    <r>
      <rPr>
        <sz val="8"/>
        <color theme="1"/>
        <rFont val="Arial"/>
        <family val="2"/>
      </rPr>
      <t>15 MW Scenario</t>
    </r>
    <r>
      <rPr>
        <b/>
        <sz val="12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(Km2)</t>
    </r>
  </si>
  <si>
    <t>Effective area
(Depths &lt;50m)
(km2)</t>
  </si>
  <si>
    <t>Percentage of EEZ needed to reach 2020 Government target
(%)</t>
  </si>
  <si>
    <t>Percentage of effective area needed to reach 2020 Government target
(%)</t>
  </si>
  <si>
    <t>Additional space needed under different scenarios &amp; targets</t>
  </si>
  <si>
    <t>EWEA 2030 Avg Scenario (MW)</t>
  </si>
  <si>
    <t>7 MW
(km2)</t>
  </si>
  <si>
    <t>8 MW
(km2)</t>
  </si>
  <si>
    <t>10 MW
(km2)</t>
  </si>
  <si>
    <t>12 MW
(km2)</t>
  </si>
  <si>
    <t>15 MW
(km2)</t>
  </si>
  <si>
    <t>EWEA 2020</t>
  </si>
  <si>
    <t>Assumes only depths less than 50 m are suitable to develop current technology</t>
  </si>
  <si>
    <t>EWEA 2030 (Avg)</t>
  </si>
  <si>
    <r>
      <t xml:space="preserve">Max
</t>
    </r>
    <r>
      <rPr>
        <sz val="8"/>
        <color theme="1"/>
        <rFont val="Arial"/>
        <family val="2"/>
      </rPr>
      <t>7 MW Scenario</t>
    </r>
    <r>
      <rPr>
        <b/>
        <sz val="12"/>
        <color theme="1"/>
        <rFont val="Arial"/>
        <family val="2"/>
      </rPr>
      <t xml:space="preserve"> 
</t>
    </r>
    <r>
      <rPr>
        <sz val="8"/>
        <color theme="1"/>
        <rFont val="Arial"/>
        <family val="2"/>
      </rPr>
      <t>(Km2)</t>
    </r>
  </si>
  <si>
    <t>2020 Prediction</t>
  </si>
  <si>
    <t>2030 Prediction Avg.</t>
  </si>
  <si>
    <t>Total final consumption by energy source</t>
  </si>
  <si>
    <t>Solid fuels (coal, peat…) (Mtoe)</t>
  </si>
  <si>
    <t>Renewables</t>
  </si>
  <si>
    <t>Total renewables (Mtoe)</t>
  </si>
  <si>
    <t>Others (waste, Nuclear, Electricity…)
(Mtoe)</t>
  </si>
  <si>
    <t>Energy Production by energy source</t>
  </si>
  <si>
    <r>
      <t xml:space="preserve">Total Energy Production
</t>
    </r>
    <r>
      <rPr>
        <b/>
        <sz val="11"/>
        <color rgb="FF000000"/>
        <rFont val="Calibri"/>
        <family val="2"/>
        <scheme val="minor"/>
      </rPr>
      <t>TEP</t>
    </r>
    <r>
      <rPr>
        <sz val="11"/>
        <color rgb="FF000000"/>
        <rFont val="Calibri"/>
        <family val="2"/>
        <scheme val="minor"/>
      </rPr>
      <t xml:space="preserve"> 
(Mtoe)</t>
    </r>
  </si>
  <si>
    <r>
      <t xml:space="preserve">Total Primary Energy Supply
</t>
    </r>
    <r>
      <rPr>
        <b/>
        <sz val="11"/>
        <color rgb="FF000000"/>
        <rFont val="Calibri"/>
        <family val="2"/>
        <scheme val="minor"/>
      </rPr>
      <t>TPES</t>
    </r>
    <r>
      <rPr>
        <sz val="11"/>
        <color rgb="FF000000"/>
        <rFont val="Calibri"/>
        <family val="2"/>
        <scheme val="minor"/>
      </rPr>
      <t xml:space="preserve">
(Mtoe)</t>
    </r>
  </si>
  <si>
    <r>
      <t xml:space="preserve">Total Final Consumption 
</t>
    </r>
    <r>
      <rPr>
        <b/>
        <sz val="11"/>
        <color rgb="FF000000"/>
        <rFont val="Calibri"/>
        <family val="2"/>
        <scheme val="minor"/>
      </rPr>
      <t>TFC</t>
    </r>
    <r>
      <rPr>
        <sz val="11"/>
        <color rgb="FF000000"/>
        <rFont val="Calibri"/>
        <family val="2"/>
        <scheme val="minor"/>
      </rPr>
      <t xml:space="preserve">
(Mtoe)</t>
    </r>
  </si>
  <si>
    <t>Natural Gas
(Mtoe)</t>
  </si>
  <si>
    <t>Solid fuels</t>
  </si>
  <si>
    <t>Area of a circle</t>
  </si>
  <si>
    <t>Radius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</si>
</sst>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scheme val="minor"/>
    </font>
    <font>
      <sz val="10"/>
      <color rgb="FF000000"/>
      <name val="Calibri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rgb="FFFF0000"/>
      </right>
      <top/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/>
      <top style="thin">
        <color auto="1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rgb="FFFF0000"/>
      </right>
      <top style="thin">
        <color auto="1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/>
    <xf numFmtId="0" fontId="1" fillId="0" borderId="0"/>
  </cellStyleXfs>
  <cellXfs count="239">
    <xf numFmtId="0" fontId="0" fillId="0" borderId="0" xfId="0"/>
    <xf numFmtId="0" fontId="3" fillId="5" borderId="5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/>
    <xf numFmtId="0" fontId="3" fillId="10" borderId="0" xfId="0" applyFont="1" applyFill="1"/>
    <xf numFmtId="0" fontId="3" fillId="10" borderId="0" xfId="0" applyFont="1" applyFill="1" applyAlignment="1">
      <alignment horizontal="left"/>
    </xf>
    <xf numFmtId="0" fontId="3" fillId="10" borderId="0" xfId="0" applyFont="1" applyFill="1" applyAlignment="1"/>
    <xf numFmtId="0" fontId="4" fillId="11" borderId="0" xfId="0" applyFont="1" applyFill="1"/>
    <xf numFmtId="0" fontId="3" fillId="10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0" fillId="0" borderId="0" xfId="0" applyNumberFormat="1"/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Alignment="1"/>
    <xf numFmtId="0" fontId="8" fillId="0" borderId="0" xfId="2" applyAlignment="1">
      <alignment horizontal="left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/>
    <xf numFmtId="49" fontId="0" fillId="0" borderId="0" xfId="0" applyNumberFormat="1" applyFont="1" applyAlignment="1"/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0" fillId="0" borderId="0" xfId="0" applyFont="1" applyAlignment="1">
      <alignment wrapText="1"/>
    </xf>
    <xf numFmtId="0" fontId="0" fillId="0" borderId="0" xfId="0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47" fontId="0" fillId="0" borderId="0" xfId="0" applyNumberFormat="1" applyFill="1" applyBorder="1"/>
    <xf numFmtId="0" fontId="0" fillId="0" borderId="0" xfId="0" applyAlignment="1">
      <alignment vertical="top"/>
    </xf>
    <xf numFmtId="0" fontId="9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0" xfId="0" applyFill="1" applyBorder="1" applyAlignment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left"/>
    </xf>
    <xf numFmtId="0" fontId="8" fillId="0" borderId="0" xfId="2"/>
    <xf numFmtId="0" fontId="0" fillId="0" borderId="0" xfId="0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3" fillId="4" borderId="0" xfId="0" applyFont="1" applyFill="1" applyAlignment="1"/>
    <xf numFmtId="0" fontId="0" fillId="4" borderId="0" xfId="0" applyFill="1" applyAlignment="1">
      <alignment wrapText="1"/>
    </xf>
    <xf numFmtId="0" fontId="0" fillId="4" borderId="0" xfId="0" applyFill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5" borderId="10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0" fillId="6" borderId="5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 wrapText="1"/>
    </xf>
    <xf numFmtId="0" fontId="0" fillId="7" borderId="5" xfId="0" applyNumberFormat="1" applyFont="1" applyFill="1" applyBorder="1" applyAlignment="1">
      <alignment horizontal="center" vertical="center" wrapText="1"/>
    </xf>
    <xf numFmtId="0" fontId="0" fillId="6" borderId="1" xfId="0" applyNumberFormat="1" applyFont="1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 wrapText="1"/>
    </xf>
    <xf numFmtId="0" fontId="0" fillId="9" borderId="5" xfId="0" applyNumberForma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0" xfId="0" applyNumberFormat="1" applyFont="1" applyFill="1" applyBorder="1" applyAlignment="1">
      <alignment horizontal="center" vertical="center" wrapText="1"/>
    </xf>
    <xf numFmtId="2" fontId="14" fillId="0" borderId="10" xfId="0" applyNumberFormat="1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165" fontId="14" fillId="0" borderId="10" xfId="0" applyNumberFormat="1" applyFont="1" applyFill="1" applyBorder="1" applyAlignment="1">
      <alignment horizontal="center" vertical="center" wrapText="1"/>
    </xf>
    <xf numFmtId="2" fontId="14" fillId="0" borderId="10" xfId="1" applyNumberFormat="1" applyFont="1" applyFill="1" applyBorder="1" applyAlignment="1">
      <alignment horizontal="center" vertical="center" wrapText="1"/>
    </xf>
    <xf numFmtId="49" fontId="14" fillId="0" borderId="10" xfId="1" applyNumberFormat="1" applyFont="1" applyFill="1" applyBorder="1" applyAlignment="1">
      <alignment horizontal="center" vertical="center" wrapText="1"/>
    </xf>
    <xf numFmtId="0" fontId="14" fillId="6" borderId="5" xfId="0" applyNumberFormat="1" applyFont="1" applyFill="1" applyBorder="1" applyAlignment="1">
      <alignment horizontal="center" vertical="center" wrapText="1"/>
    </xf>
    <xf numFmtId="2" fontId="14" fillId="6" borderId="5" xfId="0" applyNumberFormat="1" applyFont="1" applyFill="1" applyBorder="1" applyAlignment="1">
      <alignment horizontal="center" vertical="center" wrapText="1"/>
    </xf>
    <xf numFmtId="165" fontId="14" fillId="6" borderId="5" xfId="0" applyNumberFormat="1" applyFont="1" applyFill="1" applyBorder="1" applyAlignment="1">
      <alignment horizontal="center" vertical="center" wrapText="1"/>
    </xf>
    <xf numFmtId="2" fontId="14" fillId="6" borderId="5" xfId="1" applyNumberFormat="1" applyFont="1" applyFill="1" applyBorder="1" applyAlignment="1">
      <alignment horizontal="center" vertical="center" wrapText="1"/>
    </xf>
    <xf numFmtId="49" fontId="14" fillId="6" borderId="5" xfId="1" applyNumberFormat="1" applyFont="1" applyFill="1" applyBorder="1" applyAlignment="1">
      <alignment horizontal="center" vertical="center" wrapText="1"/>
    </xf>
    <xf numFmtId="49" fontId="14" fillId="6" borderId="5" xfId="0" applyNumberFormat="1" applyFont="1" applyFill="1" applyBorder="1" applyAlignment="1">
      <alignment horizontal="center" vertical="center" wrapText="1"/>
    </xf>
    <xf numFmtId="0" fontId="14" fillId="7" borderId="5" xfId="0" applyNumberFormat="1" applyFont="1" applyFill="1" applyBorder="1" applyAlignment="1">
      <alignment horizontal="center" vertical="center" wrapText="1"/>
    </xf>
    <xf numFmtId="2" fontId="14" fillId="7" borderId="5" xfId="0" applyNumberFormat="1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165" fontId="14" fillId="7" borderId="5" xfId="0" applyNumberFormat="1" applyFont="1" applyFill="1" applyBorder="1" applyAlignment="1">
      <alignment horizontal="center" vertical="center" wrapText="1"/>
    </xf>
    <xf numFmtId="49" fontId="14" fillId="7" borderId="5" xfId="0" applyNumberFormat="1" applyFont="1" applyFill="1" applyBorder="1" applyAlignment="1">
      <alignment horizontal="center" vertical="center" wrapText="1"/>
    </xf>
    <xf numFmtId="2" fontId="14" fillId="8" borderId="5" xfId="0" applyNumberFormat="1" applyFont="1" applyFill="1" applyBorder="1" applyAlignment="1">
      <alignment horizontal="center" vertical="center" wrapText="1"/>
    </xf>
    <xf numFmtId="0" fontId="14" fillId="8" borderId="5" xfId="0" applyNumberFormat="1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165" fontId="14" fillId="8" borderId="5" xfId="0" applyNumberFormat="1" applyFont="1" applyFill="1" applyBorder="1" applyAlignment="1">
      <alignment horizontal="center" vertical="center" wrapText="1"/>
    </xf>
    <xf numFmtId="0" fontId="14" fillId="6" borderId="1" xfId="0" applyNumberFormat="1" applyFont="1" applyFill="1" applyBorder="1" applyAlignment="1">
      <alignment horizontal="center" vertical="center" wrapText="1"/>
    </xf>
    <xf numFmtId="2" fontId="14" fillId="6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5" fontId="14" fillId="6" borderId="1" xfId="0" applyNumberFormat="1" applyFont="1" applyFill="1" applyBorder="1" applyAlignment="1">
      <alignment horizontal="center" vertical="center" wrapText="1"/>
    </xf>
    <xf numFmtId="2" fontId="14" fillId="6" borderId="1" xfId="1" applyNumberFormat="1" applyFont="1" applyFill="1" applyBorder="1" applyAlignment="1">
      <alignment horizontal="center" vertical="center" wrapText="1"/>
    </xf>
    <xf numFmtId="49" fontId="14" fillId="6" borderId="1" xfId="1" applyNumberFormat="1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49" fontId="15" fillId="0" borderId="10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10" fontId="14" fillId="0" borderId="12" xfId="0" applyNumberFormat="1" applyFont="1" applyFill="1" applyBorder="1" applyAlignment="1">
      <alignment horizontal="center" vertical="center" wrapText="1"/>
    </xf>
    <xf numFmtId="10" fontId="14" fillId="6" borderId="7" xfId="0" applyNumberFormat="1" applyFont="1" applyFill="1" applyBorder="1" applyAlignment="1">
      <alignment horizontal="center" vertical="center" wrapText="1"/>
    </xf>
    <xf numFmtId="10" fontId="14" fillId="7" borderId="7" xfId="0" applyNumberFormat="1" applyFont="1" applyFill="1" applyBorder="1" applyAlignment="1">
      <alignment horizontal="center" vertical="center" wrapText="1"/>
    </xf>
    <xf numFmtId="10" fontId="14" fillId="8" borderId="7" xfId="0" applyNumberFormat="1" applyFont="1" applyFill="1" applyBorder="1" applyAlignment="1">
      <alignment horizontal="center" vertical="center" wrapText="1"/>
    </xf>
    <xf numFmtId="10" fontId="14" fillId="6" borderId="2" xfId="0" applyNumberFormat="1" applyFont="1" applyFill="1" applyBorder="1" applyAlignment="1">
      <alignment horizontal="center" vertical="center" wrapText="1"/>
    </xf>
    <xf numFmtId="2" fontId="14" fillId="0" borderId="13" xfId="0" applyNumberFormat="1" applyFont="1" applyFill="1" applyBorder="1" applyAlignment="1">
      <alignment horizontal="center" vertical="center" wrapText="1"/>
    </xf>
    <xf numFmtId="2" fontId="14" fillId="6" borderId="8" xfId="0" applyNumberFormat="1" applyFont="1" applyFill="1" applyBorder="1" applyAlignment="1">
      <alignment horizontal="center" vertical="center" wrapText="1"/>
    </xf>
    <xf numFmtId="2" fontId="14" fillId="7" borderId="8" xfId="0" applyNumberFormat="1" applyFont="1" applyFill="1" applyBorder="1" applyAlignment="1">
      <alignment horizontal="center" vertical="center" wrapText="1"/>
    </xf>
    <xf numFmtId="2" fontId="14" fillId="8" borderId="8" xfId="0" applyNumberFormat="1" applyFont="1" applyFill="1" applyBorder="1" applyAlignment="1">
      <alignment horizontal="center" vertical="center" wrapText="1"/>
    </xf>
    <xf numFmtId="2" fontId="14" fillId="6" borderId="4" xfId="0" applyNumberFormat="1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horizontal="center" vertical="center" wrapText="1"/>
    </xf>
    <xf numFmtId="3" fontId="0" fillId="0" borderId="5" xfId="0" applyNumberFormat="1" applyFont="1" applyFill="1" applyBorder="1" applyAlignment="1">
      <alignment horizontal="center" vertical="center" wrapText="1"/>
    </xf>
    <xf numFmtId="0" fontId="0" fillId="6" borderId="8" xfId="0" applyFont="1" applyFill="1" applyBorder="1" applyAlignment="1">
      <alignment horizontal="center" vertical="center" wrapText="1"/>
    </xf>
    <xf numFmtId="3" fontId="0" fillId="0" borderId="8" xfId="0" applyNumberFormat="1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0" fillId="0" borderId="12" xfId="0" applyNumberFormat="1" applyFont="1" applyFill="1" applyBorder="1" applyAlignment="1">
      <alignment horizontal="center" vertical="center" wrapText="1"/>
    </xf>
    <xf numFmtId="0" fontId="0" fillId="6" borderId="7" xfId="0" applyNumberFormat="1" applyFont="1" applyFill="1" applyBorder="1" applyAlignment="1">
      <alignment horizontal="center" vertical="center" wrapText="1"/>
    </xf>
    <xf numFmtId="0" fontId="0" fillId="7" borderId="7" xfId="0" applyNumberFormat="1" applyFont="1" applyFill="1" applyBorder="1" applyAlignment="1">
      <alignment horizontal="center" vertical="center" wrapText="1"/>
    </xf>
    <xf numFmtId="0" fontId="0" fillId="6" borderId="2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/>
    </xf>
    <xf numFmtId="49" fontId="11" fillId="6" borderId="5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65" fontId="0" fillId="0" borderId="5" xfId="0" applyNumberFormat="1" applyFont="1" applyBorder="1" applyAlignment="1">
      <alignment horizontal="center" vertical="center" wrapText="1"/>
    </xf>
    <xf numFmtId="0" fontId="19" fillId="0" borderId="0" xfId="0" applyFont="1"/>
    <xf numFmtId="0" fontId="19" fillId="0" borderId="0" xfId="3" applyFont="1"/>
    <xf numFmtId="0" fontId="18" fillId="0" borderId="14" xfId="0" applyFont="1" applyBorder="1"/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12" borderId="5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vertical="center" wrapText="1"/>
    </xf>
    <xf numFmtId="165" fontId="19" fillId="0" borderId="0" xfId="3" applyNumberFormat="1" applyFont="1"/>
    <xf numFmtId="0" fontId="19" fillId="0" borderId="0" xfId="0" applyFont="1" applyAlignment="1">
      <alignment vertical="center" wrapText="1"/>
    </xf>
    <xf numFmtId="0" fontId="0" fillId="12" borderId="1" xfId="0" applyFont="1" applyFill="1" applyBorder="1" applyAlignment="1">
      <alignment vertical="center" wrapText="1"/>
    </xf>
    <xf numFmtId="0" fontId="0" fillId="6" borderId="0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0" fillId="13" borderId="20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165" fontId="0" fillId="6" borderId="22" xfId="0" applyNumberFormat="1" applyFont="1" applyFill="1" applyBorder="1" applyAlignment="1">
      <alignment horizontal="center" vertical="center" wrapText="1"/>
    </xf>
    <xf numFmtId="10" fontId="0" fillId="0" borderId="23" xfId="0" applyNumberFormat="1" applyFont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 wrapText="1"/>
    </xf>
    <xf numFmtId="165" fontId="0" fillId="6" borderId="24" xfId="0" applyNumberFormat="1" applyFont="1" applyFill="1" applyBorder="1" applyAlignment="1">
      <alignment horizontal="center" vertical="center" wrapText="1"/>
    </xf>
    <xf numFmtId="165" fontId="0" fillId="0" borderId="25" xfId="0" applyNumberFormat="1" applyFont="1" applyBorder="1" applyAlignment="1">
      <alignment horizontal="center" vertical="center" wrapText="1"/>
    </xf>
    <xf numFmtId="10" fontId="0" fillId="0" borderId="25" xfId="0" applyNumberFormat="1" applyFont="1" applyBorder="1" applyAlignment="1">
      <alignment horizontal="center" vertical="center"/>
    </xf>
    <xf numFmtId="10" fontId="0" fillId="0" borderId="26" xfId="0" applyNumberFormat="1" applyFont="1" applyBorder="1" applyAlignment="1">
      <alignment horizontal="center" vertical="center"/>
    </xf>
    <xf numFmtId="0" fontId="0" fillId="12" borderId="23" xfId="0" applyFont="1" applyFill="1" applyBorder="1" applyAlignment="1">
      <alignment horizontal="center" vertical="center" wrapText="1"/>
    </xf>
    <xf numFmtId="0" fontId="0" fillId="12" borderId="22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0" fontId="15" fillId="6" borderId="23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0" fillId="6" borderId="22" xfId="0" applyFont="1" applyFill="1" applyBorder="1" applyAlignment="1">
      <alignment horizontal="center" vertical="center" wrapText="1"/>
    </xf>
    <xf numFmtId="0" fontId="15" fillId="6" borderId="22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0" fillId="6" borderId="24" xfId="0" applyFont="1" applyFill="1" applyBorder="1" applyAlignment="1">
      <alignment horizontal="center" vertical="center" wrapText="1"/>
    </xf>
    <xf numFmtId="0" fontId="0" fillId="6" borderId="25" xfId="0" applyNumberFormat="1" applyFont="1" applyFill="1" applyBorder="1" applyAlignment="1">
      <alignment horizontal="center" vertical="center" wrapText="1"/>
    </xf>
    <xf numFmtId="0" fontId="15" fillId="6" borderId="26" xfId="0" applyFont="1" applyFill="1" applyBorder="1" applyAlignment="1">
      <alignment horizontal="center" vertical="center" wrapText="1"/>
    </xf>
    <xf numFmtId="3" fontId="0" fillId="0" borderId="13" xfId="0" applyNumberFormat="1" applyFont="1" applyFill="1" applyBorder="1" applyAlignment="1">
      <alignment horizontal="center" vertical="center" wrapText="1"/>
    </xf>
    <xf numFmtId="3" fontId="0" fillId="6" borderId="8" xfId="0" applyNumberFormat="1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/>
    </xf>
    <xf numFmtId="0" fontId="0" fillId="12" borderId="28" xfId="0" applyFont="1" applyFill="1" applyBorder="1" applyAlignment="1">
      <alignment horizontal="center" vertical="center" wrapText="1"/>
    </xf>
    <xf numFmtId="0" fontId="0" fillId="12" borderId="29" xfId="0" applyFont="1" applyFill="1" applyBorder="1" applyAlignment="1">
      <alignment horizontal="center" vertical="center" wrapText="1"/>
    </xf>
    <xf numFmtId="3" fontId="0" fillId="0" borderId="22" xfId="0" applyNumberFormat="1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vertical="center" wrapText="1"/>
    </xf>
    <xf numFmtId="0" fontId="15" fillId="6" borderId="31" xfId="0" applyFont="1" applyFill="1" applyBorder="1" applyAlignment="1">
      <alignment horizontal="center" vertical="center" wrapText="1"/>
    </xf>
    <xf numFmtId="0" fontId="15" fillId="7" borderId="31" xfId="0" applyFont="1" applyFill="1" applyBorder="1" applyAlignment="1">
      <alignment horizontal="center" vertical="center" wrapText="1"/>
    </xf>
    <xf numFmtId="3" fontId="0" fillId="0" borderId="24" xfId="0" applyNumberFormat="1" applyFont="1" applyFill="1" applyBorder="1" applyAlignment="1">
      <alignment horizontal="center" vertical="center" wrapText="1"/>
    </xf>
    <xf numFmtId="3" fontId="0" fillId="0" borderId="25" xfId="0" applyNumberFormat="1" applyFont="1" applyFill="1" applyBorder="1" applyAlignment="1">
      <alignment horizontal="center" vertical="center" wrapText="1"/>
    </xf>
    <xf numFmtId="0" fontId="0" fillId="6" borderId="25" xfId="0" applyFont="1" applyFill="1" applyBorder="1" applyAlignment="1">
      <alignment horizontal="center" vertical="center" wrapText="1"/>
    </xf>
    <xf numFmtId="0" fontId="15" fillId="6" borderId="32" xfId="0" applyFont="1" applyFill="1" applyBorder="1" applyAlignment="1">
      <alignment horizontal="center" vertical="center" wrapText="1"/>
    </xf>
    <xf numFmtId="0" fontId="3" fillId="12" borderId="23" xfId="0" applyFont="1" applyFill="1" applyBorder="1" applyAlignment="1">
      <alignment horizontal="center" vertical="center" wrapText="1"/>
    </xf>
    <xf numFmtId="0" fontId="3" fillId="12" borderId="28" xfId="0" applyFont="1" applyFill="1" applyBorder="1" applyAlignment="1">
      <alignment horizontal="center" vertical="center" wrapText="1"/>
    </xf>
    <xf numFmtId="0" fontId="3" fillId="12" borderId="29" xfId="0" applyFont="1" applyFill="1" applyBorder="1" applyAlignment="1">
      <alignment horizontal="center" vertical="center" wrapText="1"/>
    </xf>
    <xf numFmtId="0" fontId="19" fillId="0" borderId="0" xfId="3" applyFont="1"/>
    <xf numFmtId="0" fontId="19" fillId="14" borderId="0" xfId="3" applyFont="1" applyFill="1"/>
    <xf numFmtId="165" fontId="19" fillId="0" borderId="0" xfId="3" applyNumberFormat="1" applyFont="1"/>
    <xf numFmtId="0" fontId="19" fillId="0" borderId="0" xfId="0" applyFont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19" fillId="0" borderId="0" xfId="3" applyFont="1" applyFill="1"/>
    <xf numFmtId="0" fontId="19" fillId="0" borderId="0" xfId="0" applyFont="1" applyFill="1"/>
    <xf numFmtId="0" fontId="19" fillId="14" borderId="0" xfId="0" applyFont="1" applyFill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9" fillId="0" borderId="5" xfId="0" applyFont="1" applyBorder="1"/>
    <xf numFmtId="164" fontId="19" fillId="0" borderId="5" xfId="1" applyFont="1" applyBorder="1" applyAlignment="1">
      <alignment horizontal="right"/>
    </xf>
    <xf numFmtId="43" fontId="19" fillId="0" borderId="5" xfId="0" applyNumberFormat="1" applyFont="1" applyBorder="1"/>
    <xf numFmtId="0" fontId="18" fillId="0" borderId="5" xfId="0" applyFont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12" borderId="27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3" borderId="19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2" borderId="16" xfId="0" applyFont="1" applyFill="1" applyBorder="1" applyAlignment="1">
      <alignment horizontal="center" vertical="center" wrapText="1"/>
    </xf>
    <xf numFmtId="0" fontId="0" fillId="12" borderId="2" xfId="0" applyFont="1" applyFill="1" applyBorder="1" applyAlignment="1">
      <alignment horizontal="center" vertical="center" wrapText="1"/>
    </xf>
    <xf numFmtId="0" fontId="0" fillId="12" borderId="15" xfId="0" applyFont="1" applyFill="1" applyBorder="1" applyAlignment="1">
      <alignment horizontal="center" vertical="center" wrapText="1"/>
    </xf>
    <xf numFmtId="0" fontId="0" fillId="12" borderId="8" xfId="0" applyNumberFormat="1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0" fillId="12" borderId="7" xfId="0" applyNumberFormat="1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0" xfId="4"/>
  </cellXfs>
  <cellStyles count="5">
    <cellStyle name="Comma" xfId="1" builtinId="3"/>
    <cellStyle name="Hyperlink" xfId="2" builtinId="8"/>
    <cellStyle name="Normal" xfId="0" builtinId="0"/>
    <cellStyle name="Normal 2" xfId="4"/>
    <cellStyle name="Standard 2" xfId="3"/>
  </cellStyles>
  <dxfs count="0"/>
  <tableStyles count="0" defaultTableStyle="TableStyleMedium2" defaultPivotStyle="PivotStyleLight16"/>
  <colors>
    <mruColors>
      <color rgb="FFFE60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504153</xdr:colOff>
      <xdr:row>23</xdr:row>
      <xdr:rowOff>75725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80953" cy="3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24</xdr:row>
      <xdr:rowOff>9525</xdr:rowOff>
    </xdr:from>
    <xdr:to>
      <xdr:col>8</xdr:col>
      <xdr:colOff>447021</xdr:colOff>
      <xdr:row>58</xdr:row>
      <xdr:rowOff>123123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3895725"/>
          <a:ext cx="5238096" cy="5619048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0</xdr:row>
      <xdr:rowOff>66675</xdr:rowOff>
    </xdr:from>
    <xdr:to>
      <xdr:col>17</xdr:col>
      <xdr:colOff>513680</xdr:colOff>
      <xdr:row>47</xdr:row>
      <xdr:rowOff>27629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14975" y="66675"/>
          <a:ext cx="5361905" cy="75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energy/sites/ener/files/documents/dir_2009_0028_action_plan_denmark.zip" TargetMode="External"/><Relationship Id="rId7" Type="http://schemas.openxmlformats.org/officeDocument/2006/relationships/hyperlink" Target="https://ec.europa.eu/energy/sites/ener/files/documents/dir_2009_0028_action_plan_united_kingdom.zip" TargetMode="External"/><Relationship Id="rId2" Type="http://schemas.openxmlformats.org/officeDocument/2006/relationships/hyperlink" Target="https://ec.europa.eu/energy/sites/ener/files/documents/dir_2009_0028_action_plan_belgium.zip" TargetMode="External"/><Relationship Id="rId1" Type="http://schemas.openxmlformats.org/officeDocument/2006/relationships/hyperlink" Target="http://ec.europa.eu/eurostat/documents/38154/4956218/Energy-Balances-January-2017-edition.zip/3f9e5208-67cc-4dfd-8bdf-e260d9983641" TargetMode="External"/><Relationship Id="rId6" Type="http://schemas.openxmlformats.org/officeDocument/2006/relationships/hyperlink" Target="https://ec.europa.eu/energy/sites/ener/files/documents/dir_2009_0028_action_plan_sweden.zip" TargetMode="External"/><Relationship Id="rId5" Type="http://schemas.openxmlformats.org/officeDocument/2006/relationships/hyperlink" Target="https://ec.europa.eu/energy/sites/ener/files/documents/dir_2009_0028_action_plan_norway__nreap.pdf" TargetMode="External"/><Relationship Id="rId4" Type="http://schemas.openxmlformats.org/officeDocument/2006/relationships/hyperlink" Target="https://ec.europa.eu/energy/sites/ener/files/documents/dir_2009_0028_action_plan_netherlands.zi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15" sqref="U15"/>
    </sheetView>
  </sheetViews>
  <sheetFormatPr defaultRowHeight="12.75" x14ac:dyDescent="0.2"/>
  <cols>
    <col min="1" max="16384" width="9.140625" style="238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2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5" sqref="O5"/>
    </sheetView>
  </sheetViews>
  <sheetFormatPr defaultColWidth="11.42578125" defaultRowHeight="15" x14ac:dyDescent="0.25"/>
  <cols>
    <col min="5" max="5" width="15.7109375" bestFit="1" customWidth="1"/>
    <col min="7" max="7" width="12.140625" customWidth="1"/>
    <col min="15" max="20" width="12.5703125" customWidth="1"/>
    <col min="23" max="23" width="25.28515625" customWidth="1"/>
    <col min="25" max="25" width="18.140625" customWidth="1"/>
    <col min="26" max="29" width="13" customWidth="1"/>
    <col min="31" max="31" width="18.5703125" customWidth="1"/>
    <col min="32" max="32" width="17.28515625" customWidth="1"/>
    <col min="38" max="39" width="18.28515625" customWidth="1"/>
    <col min="45" max="45" width="15.7109375" bestFit="1" customWidth="1"/>
  </cols>
  <sheetData>
    <row r="1" spans="1:47" ht="15" customHeight="1" thickBot="1" x14ac:dyDescent="0.3">
      <c r="A1" s="231"/>
      <c r="B1" s="218" t="s">
        <v>170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20"/>
      <c r="U1" s="218" t="s">
        <v>109</v>
      </c>
      <c r="V1" s="219"/>
      <c r="W1" s="202" t="s">
        <v>171</v>
      </c>
      <c r="X1" s="202"/>
      <c r="Y1" s="202"/>
      <c r="Z1" s="202"/>
      <c r="AA1" s="202"/>
      <c r="AB1" s="202"/>
      <c r="AC1" s="202"/>
      <c r="AD1" s="203"/>
      <c r="AE1" s="218" t="s">
        <v>165</v>
      </c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20"/>
    </row>
    <row r="2" spans="1:47" ht="14.45" customHeight="1" thickTop="1" thickBot="1" x14ac:dyDescent="0.3">
      <c r="A2" s="232"/>
      <c r="B2" s="230" t="s">
        <v>212</v>
      </c>
      <c r="C2" s="230"/>
      <c r="D2" s="230"/>
      <c r="E2" s="230"/>
      <c r="F2" s="230"/>
      <c r="G2" s="230"/>
      <c r="H2" s="230"/>
      <c r="I2" s="227" t="s">
        <v>213</v>
      </c>
      <c r="J2" s="230" t="s">
        <v>1</v>
      </c>
      <c r="K2" s="230"/>
      <c r="L2" s="230"/>
      <c r="M2" s="230"/>
      <c r="N2" s="233" t="s">
        <v>214</v>
      </c>
      <c r="O2" s="230" t="s">
        <v>207</v>
      </c>
      <c r="P2" s="230"/>
      <c r="Q2" s="230"/>
      <c r="R2" s="230"/>
      <c r="S2" s="230"/>
      <c r="T2" s="227" t="s">
        <v>215</v>
      </c>
      <c r="U2" s="230" t="s">
        <v>2</v>
      </c>
      <c r="V2" s="218"/>
      <c r="W2" s="214" t="s">
        <v>163</v>
      </c>
      <c r="X2" s="215"/>
      <c r="Y2" s="216"/>
      <c r="Z2" s="214" t="s">
        <v>164</v>
      </c>
      <c r="AA2" s="215"/>
      <c r="AB2" s="215"/>
      <c r="AC2" s="215"/>
      <c r="AD2" s="216"/>
      <c r="AE2" s="219" t="s">
        <v>172</v>
      </c>
      <c r="AF2" s="220"/>
      <c r="AG2" s="221" t="s">
        <v>194</v>
      </c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</row>
    <row r="3" spans="1:47" ht="15" customHeight="1" thickTop="1" x14ac:dyDescent="0.25">
      <c r="A3" s="231" t="s">
        <v>0</v>
      </c>
      <c r="B3" s="227" t="s">
        <v>149</v>
      </c>
      <c r="C3" s="227"/>
      <c r="D3" s="227" t="s">
        <v>108</v>
      </c>
      <c r="E3" s="227"/>
      <c r="F3" s="227"/>
      <c r="G3" s="227" t="s">
        <v>100</v>
      </c>
      <c r="H3" s="227"/>
      <c r="I3" s="227"/>
      <c r="J3" s="229" t="s">
        <v>122</v>
      </c>
      <c r="K3" s="222"/>
      <c r="L3" s="229" t="s">
        <v>123</v>
      </c>
      <c r="M3" s="222"/>
      <c r="N3" s="234"/>
      <c r="O3" s="227" t="s">
        <v>149</v>
      </c>
      <c r="P3" s="227"/>
      <c r="Q3" s="227"/>
      <c r="R3" s="194" t="s">
        <v>209</v>
      </c>
      <c r="S3" s="194" t="s">
        <v>178</v>
      </c>
      <c r="T3" s="227"/>
      <c r="U3" s="226" t="s">
        <v>152</v>
      </c>
      <c r="V3" s="228" t="s">
        <v>3</v>
      </c>
      <c r="W3" s="204">
        <v>2020</v>
      </c>
      <c r="X3" s="205"/>
      <c r="Y3" s="182">
        <v>2030</v>
      </c>
      <c r="Z3" s="183">
        <v>2020</v>
      </c>
      <c r="AA3" s="212">
        <v>2030</v>
      </c>
      <c r="AB3" s="213"/>
      <c r="AC3" s="205"/>
      <c r="AD3" s="184">
        <v>2050</v>
      </c>
      <c r="AE3" s="222" t="s">
        <v>153</v>
      </c>
      <c r="AF3" s="224" t="s">
        <v>191</v>
      </c>
      <c r="AG3" s="206" t="s">
        <v>201</v>
      </c>
      <c r="AH3" s="207"/>
      <c r="AI3" s="207"/>
      <c r="AJ3" s="207"/>
      <c r="AK3" s="207"/>
      <c r="AL3" s="207"/>
      <c r="AM3" s="208"/>
      <c r="AN3" s="206" t="s">
        <v>203</v>
      </c>
      <c r="AO3" s="207"/>
      <c r="AP3" s="207"/>
      <c r="AQ3" s="207"/>
      <c r="AR3" s="207"/>
      <c r="AS3" s="208"/>
    </row>
    <row r="4" spans="1:47" s="47" customFormat="1" ht="94.15" customHeight="1" x14ac:dyDescent="0.25">
      <c r="A4" s="232"/>
      <c r="B4" s="194" t="s">
        <v>148</v>
      </c>
      <c r="C4" s="194" t="s">
        <v>117</v>
      </c>
      <c r="D4" s="194" t="s">
        <v>118</v>
      </c>
      <c r="E4" s="194" t="s">
        <v>150</v>
      </c>
      <c r="F4" s="194" t="s">
        <v>151</v>
      </c>
      <c r="G4" s="194" t="s">
        <v>119</v>
      </c>
      <c r="H4" s="194" t="s">
        <v>116</v>
      </c>
      <c r="I4" s="227"/>
      <c r="J4" s="139" t="s">
        <v>120</v>
      </c>
      <c r="K4" s="139" t="s">
        <v>131</v>
      </c>
      <c r="L4" s="139" t="s">
        <v>121</v>
      </c>
      <c r="M4" s="139" t="s">
        <v>131</v>
      </c>
      <c r="N4" s="235"/>
      <c r="O4" s="194" t="s">
        <v>208</v>
      </c>
      <c r="P4" s="194" t="s">
        <v>148</v>
      </c>
      <c r="Q4" s="194" t="s">
        <v>216</v>
      </c>
      <c r="R4" s="194" t="s">
        <v>210</v>
      </c>
      <c r="S4" s="194" t="s">
        <v>211</v>
      </c>
      <c r="T4" s="227"/>
      <c r="U4" s="226"/>
      <c r="V4" s="228"/>
      <c r="W4" s="158" t="s">
        <v>157</v>
      </c>
      <c r="X4" s="143" t="s">
        <v>167</v>
      </c>
      <c r="Y4" s="157" t="s">
        <v>158</v>
      </c>
      <c r="Z4" s="172" t="s">
        <v>156</v>
      </c>
      <c r="AA4" s="138" t="s">
        <v>160</v>
      </c>
      <c r="AB4" s="138" t="s">
        <v>161</v>
      </c>
      <c r="AC4" s="138" t="s">
        <v>195</v>
      </c>
      <c r="AD4" s="173" t="s">
        <v>162</v>
      </c>
      <c r="AE4" s="223"/>
      <c r="AF4" s="225"/>
      <c r="AG4" s="148" t="s">
        <v>196</v>
      </c>
      <c r="AH4" s="70" t="s">
        <v>197</v>
      </c>
      <c r="AI4" s="70" t="s">
        <v>198</v>
      </c>
      <c r="AJ4" s="70" t="s">
        <v>199</v>
      </c>
      <c r="AK4" s="70" t="s">
        <v>200</v>
      </c>
      <c r="AL4" s="70" t="s">
        <v>192</v>
      </c>
      <c r="AM4" s="149" t="s">
        <v>193</v>
      </c>
      <c r="AN4" s="148" t="s">
        <v>196</v>
      </c>
      <c r="AO4" s="70" t="s">
        <v>197</v>
      </c>
      <c r="AP4" s="70" t="s">
        <v>198</v>
      </c>
      <c r="AQ4" s="70" t="s">
        <v>199</v>
      </c>
      <c r="AR4" s="70" t="s">
        <v>200</v>
      </c>
      <c r="AS4" s="149" t="s">
        <v>166</v>
      </c>
    </row>
    <row r="5" spans="1:47" ht="79.900000000000006" customHeight="1" x14ac:dyDescent="0.25">
      <c r="A5" s="63" t="s">
        <v>13</v>
      </c>
      <c r="B5" s="108" t="s">
        <v>6</v>
      </c>
      <c r="C5" s="81">
        <v>0</v>
      </c>
      <c r="D5" s="80">
        <v>0.48</v>
      </c>
      <c r="E5" s="110">
        <v>0.31950000000000001</v>
      </c>
      <c r="F5" s="120">
        <f>D5*E5</f>
        <v>0.15336</v>
      </c>
      <c r="G5" s="115">
        <v>9.89</v>
      </c>
      <c r="H5" s="82" t="s">
        <v>124</v>
      </c>
      <c r="I5" s="80">
        <v>10.37</v>
      </c>
      <c r="J5" s="84">
        <v>81.5</v>
      </c>
      <c r="K5" s="85" t="s">
        <v>132</v>
      </c>
      <c r="L5" s="80">
        <v>30.88</v>
      </c>
      <c r="M5" s="82" t="s">
        <v>139</v>
      </c>
      <c r="N5" s="83">
        <v>52.9</v>
      </c>
      <c r="O5" s="80">
        <v>1.6</v>
      </c>
      <c r="P5" s="80">
        <v>15.71</v>
      </c>
      <c r="Q5" s="80">
        <v>9.19</v>
      </c>
      <c r="R5" s="80">
        <v>1.57</v>
      </c>
      <c r="S5" s="80">
        <v>7.7</v>
      </c>
      <c r="T5" s="80">
        <v>35.78</v>
      </c>
      <c r="U5" s="67">
        <v>712</v>
      </c>
      <c r="V5" s="125">
        <v>3204</v>
      </c>
      <c r="W5" s="159">
        <v>2200</v>
      </c>
      <c r="X5" s="65">
        <f>U5-W5</f>
        <v>-1488</v>
      </c>
      <c r="Y5" s="160" t="s">
        <v>6</v>
      </c>
      <c r="Z5" s="174">
        <v>1500</v>
      </c>
      <c r="AA5" s="122">
        <v>2200</v>
      </c>
      <c r="AB5" s="122">
        <v>3800</v>
      </c>
      <c r="AC5" s="2">
        <f>AVERAGE(AA5:AB5)</f>
        <v>3000</v>
      </c>
      <c r="AD5" s="175" t="s">
        <v>6</v>
      </c>
      <c r="AE5" s="169">
        <v>3454</v>
      </c>
      <c r="AF5" s="144"/>
      <c r="AG5" s="150">
        <f>(Z5-U5)/LEFT(AG$4,1)</f>
        <v>112.57142857142857</v>
      </c>
      <c r="AH5" s="132">
        <f>(Z5-U5)/LEFT(AH$4,1)</f>
        <v>98.5</v>
      </c>
      <c r="AI5" s="132">
        <f>(Z5-U5)/LEFT(AI$4,2)</f>
        <v>78.8</v>
      </c>
      <c r="AJ5" s="132">
        <f>(Z5-U5)/LEFT(AJ$4,2)</f>
        <v>65.666666666666671</v>
      </c>
      <c r="AK5" s="132">
        <f>(Z5-U5)/LEFT(AK$4,2)</f>
        <v>52.533333333333331</v>
      </c>
      <c r="AL5" s="66">
        <f>(AG5/AE5)</f>
        <v>3.2591612209446605E-2</v>
      </c>
      <c r="AM5" s="151"/>
      <c r="AN5" s="150">
        <f>(AC5-U5)/LEFT(AN$4,1)</f>
        <v>326.85714285714283</v>
      </c>
      <c r="AO5" s="132">
        <f>(AC5-U5)/LEFT(AO$4,1)</f>
        <v>286</v>
      </c>
      <c r="AP5" s="132">
        <f>(AC5-U5)/LEFT(AP$4,2)</f>
        <v>228.8</v>
      </c>
      <c r="AQ5" s="132">
        <f>(AC5-U5)/LEFT(AQ$4,2)</f>
        <v>190.66666666666666</v>
      </c>
      <c r="AR5" s="132">
        <f>(AC5-U5)/LEFT(AR$4,2)</f>
        <v>152.53333333333333</v>
      </c>
      <c r="AS5" s="151">
        <f>(AN5/AE5)</f>
        <v>9.4631483166515012E-2</v>
      </c>
    </row>
    <row r="6" spans="1:47" ht="94.9" customHeight="1" x14ac:dyDescent="0.25">
      <c r="A6" s="1" t="s">
        <v>5</v>
      </c>
      <c r="B6" s="87">
        <v>7.65</v>
      </c>
      <c r="C6" s="87">
        <v>4.1399999999999997</v>
      </c>
      <c r="D6" s="86">
        <v>1.22</v>
      </c>
      <c r="E6" s="111">
        <v>0.251</v>
      </c>
      <c r="F6" s="120">
        <f t="shared" ref="F6:F11" si="0">D6*E6</f>
        <v>0.30621999999999999</v>
      </c>
      <c r="G6" s="116">
        <v>2.71</v>
      </c>
      <c r="H6" s="78" t="s">
        <v>125</v>
      </c>
      <c r="I6" s="86">
        <v>15.71</v>
      </c>
      <c r="J6" s="89">
        <v>18.57</v>
      </c>
      <c r="K6" s="90" t="s">
        <v>133</v>
      </c>
      <c r="L6" s="86">
        <v>16.260000000000002</v>
      </c>
      <c r="M6" s="91" t="s">
        <v>140</v>
      </c>
      <c r="N6" s="88">
        <v>16</v>
      </c>
      <c r="O6" s="196">
        <v>0.12</v>
      </c>
      <c r="P6" s="196">
        <v>5.84</v>
      </c>
      <c r="Q6" s="196">
        <v>1.47</v>
      </c>
      <c r="R6" s="196">
        <v>1.5</v>
      </c>
      <c r="S6" s="196">
        <v>5.0999999999999996</v>
      </c>
      <c r="T6" s="86">
        <v>13.94</v>
      </c>
      <c r="U6" s="65">
        <v>1271</v>
      </c>
      <c r="V6" s="126">
        <v>5719</v>
      </c>
      <c r="W6" s="159">
        <v>1500</v>
      </c>
      <c r="X6" s="65">
        <f>U6-W6</f>
        <v>-229</v>
      </c>
      <c r="Y6" s="160" t="s">
        <v>6</v>
      </c>
      <c r="Z6" s="174">
        <v>2800</v>
      </c>
      <c r="AA6" s="123">
        <v>2650</v>
      </c>
      <c r="AB6" s="123">
        <v>5370</v>
      </c>
      <c r="AC6" s="2">
        <f t="shared" ref="AC6:AC11" si="1">AVERAGE(AA6:AB6)</f>
        <v>4010</v>
      </c>
      <c r="AD6" s="176" t="s">
        <v>6</v>
      </c>
      <c r="AE6" s="170">
        <v>105000</v>
      </c>
      <c r="AF6" s="126"/>
      <c r="AG6" s="150">
        <f>(Z6-U6)/LEFT(AG$4,1)</f>
        <v>218.42857142857142</v>
      </c>
      <c r="AH6" s="132">
        <f>(Z6-U6)/LEFT(AH$4,1)</f>
        <v>191.125</v>
      </c>
      <c r="AI6" s="132">
        <f>(Z6-U6)/LEFT(AI$4,2)</f>
        <v>152.9</v>
      </c>
      <c r="AJ6" s="132">
        <f>(Z6-U6)/LEFT(AJ$4,2)</f>
        <v>127.41666666666667</v>
      </c>
      <c r="AK6" s="132">
        <f>(Z6-U6)/LEFT(AK$4,2)</f>
        <v>101.93333333333334</v>
      </c>
      <c r="AL6" s="66">
        <f>(AG6/AE6)</f>
        <v>2.0802721088435372E-3</v>
      </c>
      <c r="AM6" s="151"/>
      <c r="AN6" s="150">
        <f>(AC6-U6)/LEFT(AN$4,1)</f>
        <v>391.28571428571428</v>
      </c>
      <c r="AO6" s="132">
        <f>(AC6-U6)/LEFT(AO$4,1)</f>
        <v>342.375</v>
      </c>
      <c r="AP6" s="132">
        <f>(AC6-U6)/LEFT(AP$4,2)</f>
        <v>273.89999999999998</v>
      </c>
      <c r="AQ6" s="132">
        <f>(AC6-U6)/LEFT(AQ$4,2)</f>
        <v>228.25</v>
      </c>
      <c r="AR6" s="132">
        <f>(AC6-U6)/LEFT(AR$4,2)</f>
        <v>182.6</v>
      </c>
      <c r="AS6" s="151">
        <f t="shared" ref="AS6:AS11" si="2">(AN6/AE6)</f>
        <v>3.726530612244898E-3</v>
      </c>
    </row>
    <row r="7" spans="1:47" ht="79.900000000000006" customHeight="1" x14ac:dyDescent="0.25">
      <c r="A7" s="1" t="s">
        <v>7</v>
      </c>
      <c r="B7" s="93">
        <v>3.62</v>
      </c>
      <c r="C7" s="93">
        <v>6.34</v>
      </c>
      <c r="D7" s="92">
        <v>6.81</v>
      </c>
      <c r="E7" s="112">
        <v>7.3300000000000004E-2</v>
      </c>
      <c r="F7" s="120">
        <f t="shared" si="0"/>
        <v>0.49917299999999998</v>
      </c>
      <c r="G7" s="117">
        <v>103</v>
      </c>
      <c r="H7" s="94" t="s">
        <v>126</v>
      </c>
      <c r="I7" s="92">
        <v>119.77</v>
      </c>
      <c r="J7" s="93">
        <v>255.76</v>
      </c>
      <c r="K7" s="96" t="s">
        <v>134</v>
      </c>
      <c r="L7" s="92">
        <v>59.75</v>
      </c>
      <c r="M7" s="96" t="s">
        <v>141</v>
      </c>
      <c r="N7" s="95">
        <v>311.8</v>
      </c>
      <c r="O7" s="196">
        <v>10.4</v>
      </c>
      <c r="P7" s="196">
        <v>81.12</v>
      </c>
      <c r="Q7" s="196">
        <v>51.76</v>
      </c>
      <c r="R7" s="196">
        <v>13.97</v>
      </c>
      <c r="S7" s="196">
        <v>54.99</v>
      </c>
      <c r="T7" s="92">
        <v>212.12</v>
      </c>
      <c r="U7" s="68">
        <v>4108</v>
      </c>
      <c r="V7" s="127">
        <v>18486</v>
      </c>
      <c r="W7" s="161">
        <v>6500</v>
      </c>
      <c r="X7" s="65">
        <f>U7-W7</f>
        <v>-2392</v>
      </c>
      <c r="Y7" s="162">
        <v>15000</v>
      </c>
      <c r="Z7" s="174">
        <v>6500</v>
      </c>
      <c r="AA7" s="123">
        <v>15000</v>
      </c>
      <c r="AB7" s="123">
        <v>22500</v>
      </c>
      <c r="AC7" s="2">
        <f t="shared" si="1"/>
        <v>18750</v>
      </c>
      <c r="AD7" s="177" t="s">
        <v>6</v>
      </c>
      <c r="AE7" s="170">
        <v>56400</v>
      </c>
      <c r="AF7" s="126"/>
      <c r="AG7" s="150">
        <f>(Z7-U7)/LEFT(AG$4,1)</f>
        <v>341.71428571428572</v>
      </c>
      <c r="AH7" s="132">
        <f>(Z7-U7)/LEFT(AH$4,1)</f>
        <v>299</v>
      </c>
      <c r="AI7" s="132">
        <f>(Z7-U7)/LEFT(AI$4,2)</f>
        <v>239.2</v>
      </c>
      <c r="AJ7" s="132">
        <f>(Z7-U7)/LEFT(AJ$4,2)</f>
        <v>199.33333333333334</v>
      </c>
      <c r="AK7" s="132">
        <f>(Z7-U7)/LEFT(AK$4,2)</f>
        <v>159.46666666666667</v>
      </c>
      <c r="AL7" s="66">
        <f>(AG7/AE7)</f>
        <v>6.0587639311043568E-3</v>
      </c>
      <c r="AM7" s="151"/>
      <c r="AN7" s="150">
        <f>(AC7-U7)/LEFT(AN$4,1)</f>
        <v>2091.7142857142858</v>
      </c>
      <c r="AO7" s="132">
        <f>(AC7-U7)/LEFT(AO$4,1)</f>
        <v>1830.25</v>
      </c>
      <c r="AP7" s="132">
        <f>(AC7-U7)/LEFT(AP$4,2)</f>
        <v>1464.2</v>
      </c>
      <c r="AQ7" s="132">
        <f>(AC7-U7)/LEFT(AQ$4,2)</f>
        <v>1220.1666666666667</v>
      </c>
      <c r="AR7" s="132">
        <f>(AC7-U7)/LEFT(AR$4,2)</f>
        <v>976.13333333333333</v>
      </c>
      <c r="AS7" s="151">
        <f t="shared" si="2"/>
        <v>3.7087132725430599E-2</v>
      </c>
      <c r="AT7" s="147"/>
      <c r="AU7" s="40"/>
    </row>
    <row r="8" spans="1:47" ht="79.900000000000006" customHeight="1" x14ac:dyDescent="0.25">
      <c r="A8" s="1" t="s">
        <v>8</v>
      </c>
      <c r="B8" s="97">
        <v>2.0299999999999998</v>
      </c>
      <c r="C8" s="97">
        <v>39</v>
      </c>
      <c r="D8" s="98">
        <v>0.65</v>
      </c>
      <c r="E8" s="113">
        <v>0.1245</v>
      </c>
      <c r="F8" s="120">
        <f t="shared" si="0"/>
        <v>8.0924999999999997E-2</v>
      </c>
      <c r="G8" s="118">
        <v>5.91</v>
      </c>
      <c r="H8" s="99" t="s">
        <v>127</v>
      </c>
      <c r="I8" s="86">
        <v>47.59</v>
      </c>
      <c r="J8" s="87">
        <v>220.27</v>
      </c>
      <c r="K8" s="91" t="s">
        <v>135</v>
      </c>
      <c r="L8" s="86">
        <v>173.72</v>
      </c>
      <c r="M8" s="91" t="s">
        <v>142</v>
      </c>
      <c r="N8" s="100">
        <v>71</v>
      </c>
      <c r="O8" s="196">
        <v>1.53</v>
      </c>
      <c r="P8" s="196">
        <v>17.193000000000001</v>
      </c>
      <c r="Q8" s="196">
        <v>17.170000000000002</v>
      </c>
      <c r="R8" s="196">
        <v>1.23</v>
      </c>
      <c r="S8" s="196">
        <v>11.33</v>
      </c>
      <c r="T8" s="98">
        <v>48.49</v>
      </c>
      <c r="U8" s="65">
        <v>1118</v>
      </c>
      <c r="V8" s="126">
        <v>5031</v>
      </c>
      <c r="W8" s="163">
        <f>(4450-U8)/(2023-2016)*(2020-2016)+U8</f>
        <v>3022</v>
      </c>
      <c r="X8" s="65">
        <f>U8-W8</f>
        <v>-1904</v>
      </c>
      <c r="Y8" s="160" t="s">
        <v>6</v>
      </c>
      <c r="Z8" s="174">
        <v>1400</v>
      </c>
      <c r="AA8" s="123">
        <v>6000</v>
      </c>
      <c r="AB8" s="123">
        <v>7000</v>
      </c>
      <c r="AC8" s="2">
        <f t="shared" si="1"/>
        <v>6500</v>
      </c>
      <c r="AD8" s="176" t="s">
        <v>6</v>
      </c>
      <c r="AE8" s="170">
        <v>58000</v>
      </c>
      <c r="AF8" s="126"/>
      <c r="AG8" s="150">
        <f>(Z8-U8)/LEFT(AG$4,1)</f>
        <v>40.285714285714285</v>
      </c>
      <c r="AH8" s="132">
        <f>(Z8-U8)/LEFT(AH$4,1)</f>
        <v>35.25</v>
      </c>
      <c r="AI8" s="132">
        <f>(Z8-U8)/LEFT(AI$4,2)</f>
        <v>28.2</v>
      </c>
      <c r="AJ8" s="132">
        <f>(Z8-U8)/LEFT(AJ$4,2)</f>
        <v>23.5</v>
      </c>
      <c r="AK8" s="132">
        <f>(Z8-U8)/LEFT(AK$4,2)</f>
        <v>18.8</v>
      </c>
      <c r="AL8" s="66">
        <f>(AG8/AE8)</f>
        <v>6.9458128078817732E-4</v>
      </c>
      <c r="AM8" s="151"/>
      <c r="AN8" s="150">
        <f>(AC8-U8)/LEFT(AN$4,1)</f>
        <v>768.85714285714289</v>
      </c>
      <c r="AO8" s="132">
        <f>(AC8-U8)/LEFT(AO$4,1)</f>
        <v>672.75</v>
      </c>
      <c r="AP8" s="132">
        <f>(AC8-U8)/LEFT(AP$4,2)</f>
        <v>538.20000000000005</v>
      </c>
      <c r="AQ8" s="132">
        <f>(AC8-U8)/LEFT(AQ$4,2)</f>
        <v>448.5</v>
      </c>
      <c r="AR8" s="132">
        <f>(AC8-U8)/LEFT(AR$4,2)</f>
        <v>358.8</v>
      </c>
      <c r="AS8" s="151">
        <f t="shared" si="2"/>
        <v>1.3256157635467981E-2</v>
      </c>
    </row>
    <row r="9" spans="1:47" ht="79.900000000000006" customHeight="1" x14ac:dyDescent="0.25">
      <c r="A9" s="1" t="s">
        <v>9</v>
      </c>
      <c r="B9" s="87">
        <v>91.41</v>
      </c>
      <c r="C9" s="87">
        <v>102.13</v>
      </c>
      <c r="D9" s="86">
        <v>0.22</v>
      </c>
      <c r="E9" s="111">
        <v>2.3999999999999998E-3</v>
      </c>
      <c r="F9" s="120">
        <f t="shared" si="0"/>
        <v>5.2799999999999993E-4</v>
      </c>
      <c r="G9" s="116">
        <v>14.03</v>
      </c>
      <c r="H9" s="78" t="s">
        <v>128</v>
      </c>
      <c r="I9" s="98">
        <v>207.79</v>
      </c>
      <c r="J9" s="87">
        <v>8.1199999999999992</v>
      </c>
      <c r="K9" s="91" t="s">
        <v>136</v>
      </c>
      <c r="L9" s="86">
        <v>185.18</v>
      </c>
      <c r="M9" s="91" t="s">
        <v>143</v>
      </c>
      <c r="N9" s="88">
        <v>30.2</v>
      </c>
      <c r="O9" s="196">
        <v>0.61</v>
      </c>
      <c r="P9" s="196">
        <v>6.54</v>
      </c>
      <c r="Q9" s="196">
        <v>0.48</v>
      </c>
      <c r="R9" s="196">
        <v>0.95</v>
      </c>
      <c r="S9" s="196">
        <v>10</v>
      </c>
      <c r="T9" s="86">
        <v>18.55</v>
      </c>
      <c r="U9" s="65">
        <v>2</v>
      </c>
      <c r="V9" s="126">
        <v>9</v>
      </c>
      <c r="W9" s="164" t="s">
        <v>6</v>
      </c>
      <c r="X9" s="64">
        <v>0</v>
      </c>
      <c r="Y9" s="160" t="s">
        <v>6</v>
      </c>
      <c r="Z9" s="174">
        <v>0</v>
      </c>
      <c r="AA9" s="64">
        <v>0</v>
      </c>
      <c r="AB9" s="64">
        <v>0</v>
      </c>
      <c r="AC9" s="2">
        <f t="shared" si="1"/>
        <v>0</v>
      </c>
      <c r="AD9" s="176" t="s">
        <v>6</v>
      </c>
      <c r="AE9" s="170">
        <v>819620</v>
      </c>
      <c r="AF9" s="145"/>
      <c r="AG9" s="150">
        <v>0</v>
      </c>
      <c r="AH9" s="132">
        <v>0</v>
      </c>
      <c r="AI9" s="132">
        <v>0</v>
      </c>
      <c r="AJ9" s="132">
        <v>0</v>
      </c>
      <c r="AK9" s="132">
        <v>0</v>
      </c>
      <c r="AL9" s="66">
        <v>0</v>
      </c>
      <c r="AM9" s="152"/>
      <c r="AN9" s="150">
        <v>0</v>
      </c>
      <c r="AO9" s="132">
        <v>0</v>
      </c>
      <c r="AP9" s="132">
        <v>0</v>
      </c>
      <c r="AQ9" s="132">
        <v>0</v>
      </c>
      <c r="AR9" s="132">
        <v>0</v>
      </c>
      <c r="AS9" s="151">
        <v>0</v>
      </c>
    </row>
    <row r="10" spans="1:47" ht="79.900000000000006" customHeight="1" x14ac:dyDescent="0.25">
      <c r="A10" s="1" t="s">
        <v>11</v>
      </c>
      <c r="B10" s="87">
        <v>0</v>
      </c>
      <c r="C10" s="87">
        <v>0</v>
      </c>
      <c r="D10" s="87">
        <v>1.4</v>
      </c>
      <c r="E10" s="111">
        <v>3.3500000000000002E-2</v>
      </c>
      <c r="F10" s="120">
        <f t="shared" si="0"/>
        <v>4.6899999999999997E-2</v>
      </c>
      <c r="G10" s="116">
        <v>32.24</v>
      </c>
      <c r="H10" s="78" t="s">
        <v>129</v>
      </c>
      <c r="I10" s="86">
        <v>33.64</v>
      </c>
      <c r="J10" s="89">
        <v>32.549999999999997</v>
      </c>
      <c r="K10" s="90" t="s">
        <v>137</v>
      </c>
      <c r="L10" s="86">
        <v>18.309999999999999</v>
      </c>
      <c r="M10" s="91" t="s">
        <v>144</v>
      </c>
      <c r="N10" s="88">
        <v>50</v>
      </c>
      <c r="O10" s="196">
        <v>1.04</v>
      </c>
      <c r="P10" s="196">
        <v>8.52</v>
      </c>
      <c r="Q10" s="196">
        <v>0.75</v>
      </c>
      <c r="R10" s="196">
        <v>6.53</v>
      </c>
      <c r="S10" s="196">
        <v>14.93</v>
      </c>
      <c r="T10" s="86">
        <v>31.76</v>
      </c>
      <c r="U10" s="65">
        <v>202</v>
      </c>
      <c r="V10" s="126">
        <v>909</v>
      </c>
      <c r="W10" s="165">
        <v>182</v>
      </c>
      <c r="X10" s="65">
        <f>U10-W10</f>
        <v>20</v>
      </c>
      <c r="Y10" s="160" t="s">
        <v>6</v>
      </c>
      <c r="Z10" s="174">
        <v>212</v>
      </c>
      <c r="AA10" s="121">
        <v>202</v>
      </c>
      <c r="AB10" s="121">
        <v>2000</v>
      </c>
      <c r="AC10" s="2">
        <f t="shared" si="1"/>
        <v>1101</v>
      </c>
      <c r="AD10" s="176" t="s">
        <v>6</v>
      </c>
      <c r="AE10" s="170">
        <v>130000</v>
      </c>
      <c r="AF10" s="126"/>
      <c r="AG10" s="150">
        <f>(Z10-U10)/LEFT(AG$4,1)</f>
        <v>1.4285714285714286</v>
      </c>
      <c r="AH10" s="132">
        <f>(Z10-U10)/LEFT(AH$4,1)</f>
        <v>1.25</v>
      </c>
      <c r="AI10" s="132">
        <f>(Z10-U10)/LEFT(AI$4,2)</f>
        <v>1</v>
      </c>
      <c r="AJ10" s="132">
        <f>(Z10-U10)/LEFT(AJ$4,2)</f>
        <v>0.83333333333333337</v>
      </c>
      <c r="AK10" s="132">
        <f>(Z10-U10)/LEFT(AK$4,2)</f>
        <v>0.66666666666666663</v>
      </c>
      <c r="AL10" s="64" t="s">
        <v>10</v>
      </c>
      <c r="AM10" s="152"/>
      <c r="AN10" s="150">
        <f>(AC10-U10)/LEFT(AN$4,1)</f>
        <v>128.42857142857142</v>
      </c>
      <c r="AO10" s="132">
        <f>(AC10-U10)/LEFT(AO$4,1)</f>
        <v>112.375</v>
      </c>
      <c r="AP10" s="132">
        <f>(AC10-U10)/LEFT(AP$4,2)</f>
        <v>89.9</v>
      </c>
      <c r="AQ10" s="132">
        <f>(AC10-U10)/LEFT(AQ$4,2)</f>
        <v>74.916666666666671</v>
      </c>
      <c r="AR10" s="132">
        <f>(AC10-U10)/LEFT(AR$4,2)</f>
        <v>59.93333333333333</v>
      </c>
      <c r="AS10" s="151">
        <f t="shared" si="2"/>
        <v>9.8791208791208784E-4</v>
      </c>
    </row>
    <row r="11" spans="1:47" ht="79.900000000000006" customHeight="1" thickBot="1" x14ac:dyDescent="0.3">
      <c r="A11" s="3" t="s">
        <v>12</v>
      </c>
      <c r="B11" s="102">
        <v>46.48</v>
      </c>
      <c r="C11" s="102">
        <v>35.659999999999997</v>
      </c>
      <c r="D11" s="101">
        <v>3.47</v>
      </c>
      <c r="E11" s="114">
        <v>0.37209999999999999</v>
      </c>
      <c r="F11" s="120">
        <f t="shared" si="0"/>
        <v>1.2911870000000001</v>
      </c>
      <c r="G11" s="119">
        <v>32.659999999999997</v>
      </c>
      <c r="H11" s="103" t="s">
        <v>130</v>
      </c>
      <c r="I11" s="101">
        <v>118.27</v>
      </c>
      <c r="J11" s="105">
        <v>143.18</v>
      </c>
      <c r="K11" s="106" t="s">
        <v>138</v>
      </c>
      <c r="L11" s="101">
        <v>70.989999999999995</v>
      </c>
      <c r="M11" s="107" t="s">
        <v>145</v>
      </c>
      <c r="N11" s="104">
        <v>180</v>
      </c>
      <c r="O11" s="197">
        <v>3.24</v>
      </c>
      <c r="P11" s="197">
        <v>58.02</v>
      </c>
      <c r="Q11" s="197">
        <v>37.97</v>
      </c>
      <c r="R11" s="197">
        <v>3.77</v>
      </c>
      <c r="S11" s="197">
        <v>27.02</v>
      </c>
      <c r="T11" s="101">
        <v>130.33000000000001</v>
      </c>
      <c r="U11" s="69">
        <v>5156</v>
      </c>
      <c r="V11" s="128">
        <v>23202</v>
      </c>
      <c r="W11" s="166">
        <v>9800</v>
      </c>
      <c r="X11" s="167">
        <f>U11-W11</f>
        <v>-4644</v>
      </c>
      <c r="Y11" s="168" t="s">
        <v>6</v>
      </c>
      <c r="Z11" s="178">
        <v>9500</v>
      </c>
      <c r="AA11" s="179">
        <v>12000</v>
      </c>
      <c r="AB11" s="179">
        <v>35000</v>
      </c>
      <c r="AC11" s="180">
        <f t="shared" si="1"/>
        <v>23500</v>
      </c>
      <c r="AD11" s="181" t="s">
        <v>6</v>
      </c>
      <c r="AE11" s="170">
        <v>462263</v>
      </c>
      <c r="AF11" s="126"/>
      <c r="AG11" s="153">
        <f>(Z11-U11)/LEFT(AG$4,1)</f>
        <v>620.57142857142856</v>
      </c>
      <c r="AH11" s="154">
        <f>(Z11-U11)/LEFT(AH$4,1)</f>
        <v>543</v>
      </c>
      <c r="AI11" s="154">
        <f>(Z11-U11)/LEFT(AI$4,2)</f>
        <v>434.4</v>
      </c>
      <c r="AJ11" s="154">
        <f>(Z11-U11)/LEFT(AJ$4,2)</f>
        <v>362</v>
      </c>
      <c r="AK11" s="154">
        <f>(Z11-U11)/LEFT(AK$4,2)</f>
        <v>289.60000000000002</v>
      </c>
      <c r="AL11" s="155">
        <f>(AG11/AE11)</f>
        <v>1.3424639838607645E-3</v>
      </c>
      <c r="AM11" s="156"/>
      <c r="AN11" s="153">
        <f>(AC11-U11)/LEFT(AN$4,1)</f>
        <v>2620.5714285714284</v>
      </c>
      <c r="AO11" s="154">
        <f>(AC11-U11)/LEFT(AO$4,1)</f>
        <v>2293</v>
      </c>
      <c r="AP11" s="154">
        <f>(AC11-U11)/LEFT(AP$4,2)</f>
        <v>1834.4</v>
      </c>
      <c r="AQ11" s="154">
        <f>(AC11-U11)/LEFT(AQ$4,2)</f>
        <v>1528.6666666666667</v>
      </c>
      <c r="AR11" s="154">
        <f>(AC11-U11)/LEFT(AR$4,2)</f>
        <v>1222.9333333333334</v>
      </c>
      <c r="AS11" s="156">
        <f t="shared" si="2"/>
        <v>5.6690053683107417E-3</v>
      </c>
    </row>
    <row r="12" spans="1:47" ht="15.75" thickTop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71"/>
      <c r="V12" s="71"/>
      <c r="W12" s="146"/>
      <c r="X12" s="146"/>
      <c r="Y12" s="146"/>
      <c r="Z12" s="171"/>
      <c r="AA12" s="171"/>
      <c r="AB12" s="171"/>
      <c r="AC12" s="171"/>
      <c r="AD12" s="146"/>
      <c r="AE12" s="5"/>
      <c r="AF12" s="5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</row>
    <row r="13" spans="1:47" ht="53.25" x14ac:dyDescent="0.25">
      <c r="A13" s="3" t="s">
        <v>147</v>
      </c>
      <c r="B13" s="72" t="s">
        <v>51</v>
      </c>
      <c r="C13" s="72" t="s">
        <v>51</v>
      </c>
      <c r="D13" s="72" t="s">
        <v>51</v>
      </c>
      <c r="E13" s="72" t="s">
        <v>111</v>
      </c>
      <c r="F13" s="72" t="s">
        <v>111</v>
      </c>
      <c r="G13" s="72" t="s">
        <v>17</v>
      </c>
      <c r="H13" s="72" t="s">
        <v>51</v>
      </c>
      <c r="I13" s="72" t="s">
        <v>51</v>
      </c>
      <c r="J13" s="72" t="s">
        <v>51</v>
      </c>
      <c r="K13" s="72" t="s">
        <v>51</v>
      </c>
      <c r="L13" s="72" t="s">
        <v>51</v>
      </c>
      <c r="M13" s="72" t="s">
        <v>51</v>
      </c>
      <c r="N13" s="72" t="s">
        <v>25</v>
      </c>
      <c r="O13" s="195" t="s">
        <v>51</v>
      </c>
      <c r="P13" s="195" t="s">
        <v>51</v>
      </c>
      <c r="Q13" s="195" t="s">
        <v>51</v>
      </c>
      <c r="R13" s="195" t="s">
        <v>51</v>
      </c>
      <c r="S13" s="195" t="s">
        <v>51</v>
      </c>
      <c r="T13" s="72" t="s">
        <v>51</v>
      </c>
      <c r="U13" s="73" t="s">
        <v>14</v>
      </c>
      <c r="V13" s="73" t="s">
        <v>15</v>
      </c>
      <c r="W13" s="79" t="s">
        <v>146</v>
      </c>
      <c r="X13" s="76" t="s">
        <v>17</v>
      </c>
      <c r="Y13" s="79"/>
      <c r="Z13" s="74" t="s">
        <v>16</v>
      </c>
      <c r="AA13" s="74" t="s">
        <v>16</v>
      </c>
      <c r="AB13" s="74" t="s">
        <v>16</v>
      </c>
      <c r="AC13" s="75" t="s">
        <v>17</v>
      </c>
      <c r="AD13" s="75"/>
      <c r="AE13" s="74" t="s">
        <v>112</v>
      </c>
      <c r="AF13" s="76"/>
      <c r="AG13" s="75" t="s">
        <v>17</v>
      </c>
      <c r="AH13" s="75" t="s">
        <v>17</v>
      </c>
      <c r="AI13" s="75" t="s">
        <v>17</v>
      </c>
      <c r="AJ13" s="75" t="s">
        <v>17</v>
      </c>
      <c r="AK13" s="75" t="s">
        <v>17</v>
      </c>
      <c r="AL13" s="77" t="s">
        <v>17</v>
      </c>
      <c r="AM13" s="77"/>
      <c r="AN13" s="75" t="s">
        <v>17</v>
      </c>
      <c r="AO13" s="75" t="s">
        <v>17</v>
      </c>
      <c r="AP13" s="75" t="s">
        <v>17</v>
      </c>
      <c r="AQ13" s="75" t="s">
        <v>17</v>
      </c>
      <c r="AR13" s="75" t="s">
        <v>17</v>
      </c>
      <c r="AS13" s="75"/>
    </row>
    <row r="14" spans="1:47" s="131" customFormat="1" ht="192" customHeight="1" x14ac:dyDescent="0.25">
      <c r="A14" s="129" t="s">
        <v>110</v>
      </c>
      <c r="B14" s="109"/>
      <c r="C14" s="109"/>
      <c r="D14" s="109"/>
      <c r="E14" s="109" t="s">
        <v>154</v>
      </c>
      <c r="F14" s="109"/>
      <c r="G14" s="109"/>
      <c r="H14" s="109"/>
      <c r="I14" s="109"/>
      <c r="J14" s="109"/>
      <c r="K14" s="109"/>
      <c r="L14" s="109"/>
      <c r="M14" s="109"/>
      <c r="N14" s="109"/>
      <c r="O14" s="193"/>
      <c r="P14" s="193"/>
      <c r="Q14" s="193"/>
      <c r="R14" s="193"/>
      <c r="S14" s="193"/>
      <c r="T14" s="109"/>
      <c r="U14" s="109"/>
      <c r="V14" s="109"/>
      <c r="W14" s="124" t="s">
        <v>159</v>
      </c>
      <c r="X14" s="130"/>
      <c r="Y14" s="137"/>
      <c r="Z14" s="217" t="s">
        <v>115</v>
      </c>
      <c r="AA14" s="217"/>
      <c r="AB14" s="217"/>
      <c r="AC14" s="217"/>
      <c r="AD14" s="217"/>
      <c r="AE14" s="137" t="s">
        <v>155</v>
      </c>
      <c r="AF14" s="130"/>
      <c r="AG14" s="209" t="s">
        <v>169</v>
      </c>
      <c r="AH14" s="210"/>
      <c r="AI14" s="210"/>
      <c r="AJ14" s="210"/>
      <c r="AK14" s="211"/>
      <c r="AL14" s="137" t="s">
        <v>168</v>
      </c>
      <c r="AM14" s="136" t="s">
        <v>202</v>
      </c>
      <c r="AN14" s="209" t="s">
        <v>169</v>
      </c>
      <c r="AO14" s="210"/>
      <c r="AP14" s="210"/>
      <c r="AQ14" s="210"/>
      <c r="AR14" s="211"/>
      <c r="AS14" s="137" t="s">
        <v>168</v>
      </c>
    </row>
    <row r="15" spans="1:47" x14ac:dyDescent="0.25">
      <c r="O15" s="18"/>
      <c r="P15" s="18"/>
      <c r="Q15" s="18"/>
      <c r="R15" s="18"/>
      <c r="S15" s="18"/>
      <c r="T15" s="18"/>
      <c r="U15" s="18"/>
      <c r="X15" s="10"/>
      <c r="Z15" s="8"/>
      <c r="AA15" s="8"/>
      <c r="AB15" s="8"/>
      <c r="AC15" s="8"/>
      <c r="AD15" s="9"/>
      <c r="AE15" s="10"/>
      <c r="AF15" s="10"/>
      <c r="AG15" s="10"/>
      <c r="AH15" s="10"/>
      <c r="AI15" s="10"/>
      <c r="AL15" s="10"/>
      <c r="AM15" s="10"/>
      <c r="AN15" s="10"/>
      <c r="AO15" s="10"/>
      <c r="AP15" s="10"/>
      <c r="AQ15" s="10"/>
      <c r="AR15" s="10"/>
      <c r="AS15" s="10"/>
    </row>
    <row r="16" spans="1:47" x14ac:dyDescent="0.25">
      <c r="O16" s="21"/>
      <c r="P16" s="21"/>
      <c r="Q16" s="21"/>
      <c r="R16" s="21"/>
      <c r="S16" s="21"/>
      <c r="T16" s="21"/>
      <c r="X16" s="10"/>
      <c r="Z16" s="8"/>
      <c r="AA16" s="8"/>
      <c r="AB16" s="8"/>
      <c r="AC16" s="8"/>
      <c r="AD16" s="9"/>
      <c r="AE16" s="10"/>
      <c r="AF16" s="10"/>
      <c r="AG16" s="10"/>
      <c r="AH16" s="10"/>
      <c r="AI16" s="10"/>
      <c r="AN16" s="10"/>
      <c r="AO16" s="10"/>
      <c r="AP16" s="10"/>
      <c r="AQ16" s="10"/>
      <c r="AR16" s="10"/>
      <c r="AS16" s="10"/>
    </row>
    <row r="17" spans="15:45" x14ac:dyDescent="0.25">
      <c r="O17" s="21"/>
      <c r="P17" s="21"/>
      <c r="Q17" s="21"/>
      <c r="R17" s="21"/>
      <c r="S17" s="21"/>
      <c r="T17" s="21"/>
      <c r="X17" s="28"/>
      <c r="Z17" s="26"/>
      <c r="AA17" s="26"/>
      <c r="AB17" s="26"/>
      <c r="AC17" s="26"/>
      <c r="AD17" s="27"/>
      <c r="AE17" s="28"/>
      <c r="AF17" s="28"/>
      <c r="AG17" s="10"/>
      <c r="AH17" s="10"/>
      <c r="AI17" s="10"/>
      <c r="AN17" s="28"/>
      <c r="AO17" s="28"/>
      <c r="AP17" s="28"/>
      <c r="AQ17" s="28"/>
      <c r="AR17" s="28"/>
      <c r="AS17" s="28"/>
    </row>
    <row r="18" spans="15:45" x14ac:dyDescent="0.25">
      <c r="O18" s="21"/>
      <c r="P18" s="21"/>
      <c r="Q18" s="21"/>
      <c r="R18" s="21"/>
      <c r="S18" s="21"/>
      <c r="T18" s="21"/>
      <c r="X18" s="10"/>
      <c r="Z18" s="23"/>
      <c r="AA18" s="23"/>
      <c r="AB18" s="23"/>
      <c r="AC18" s="23"/>
      <c r="AD18" s="9"/>
      <c r="AE18" s="10"/>
      <c r="AF18" s="10"/>
      <c r="AG18" s="10"/>
      <c r="AH18" s="10"/>
      <c r="AI18" s="10"/>
      <c r="AN18" s="10"/>
      <c r="AO18" s="10"/>
      <c r="AP18" s="10"/>
      <c r="AQ18" s="10"/>
      <c r="AR18" s="10"/>
      <c r="AS18" s="10"/>
    </row>
    <row r="19" spans="15:45" x14ac:dyDescent="0.25">
      <c r="O19" s="21"/>
      <c r="P19" s="21"/>
      <c r="Q19" s="21"/>
      <c r="R19" s="21"/>
      <c r="S19" s="21"/>
      <c r="T19" s="21"/>
      <c r="X19" s="10"/>
      <c r="Z19" s="23"/>
      <c r="AA19" s="23"/>
      <c r="AB19" s="23"/>
      <c r="AC19" s="23"/>
      <c r="AD19" s="9"/>
      <c r="AE19" s="10"/>
      <c r="AF19" s="10"/>
      <c r="AH19" s="10"/>
      <c r="AI19" s="10"/>
      <c r="AN19" s="10"/>
      <c r="AO19" s="10"/>
      <c r="AP19" s="10"/>
      <c r="AQ19" s="10"/>
      <c r="AR19" s="10"/>
      <c r="AS19" s="10"/>
    </row>
    <row r="20" spans="15:45" x14ac:dyDescent="0.25">
      <c r="O20" s="17"/>
      <c r="P20" s="17"/>
      <c r="Q20" s="17"/>
      <c r="R20" s="17"/>
      <c r="S20" s="17"/>
      <c r="T20" s="17"/>
      <c r="U20" s="17"/>
      <c r="X20" s="10"/>
      <c r="Z20" s="23"/>
      <c r="AA20" s="23"/>
      <c r="AB20" s="23"/>
      <c r="AC20" s="23"/>
      <c r="AD20" s="9"/>
      <c r="AE20" s="10"/>
      <c r="AF20" s="10"/>
      <c r="AH20" s="10"/>
      <c r="AI20" s="10"/>
      <c r="AN20" s="10"/>
      <c r="AO20" s="10"/>
      <c r="AP20" s="10"/>
      <c r="AQ20" s="10"/>
      <c r="AR20" s="10"/>
      <c r="AS20" s="10"/>
    </row>
    <row r="21" spans="15:45" x14ac:dyDescent="0.25">
      <c r="O21" s="22"/>
      <c r="P21" s="22"/>
      <c r="Q21" s="22"/>
      <c r="R21" s="22"/>
      <c r="S21" s="22"/>
      <c r="T21" s="22"/>
      <c r="U21" s="22"/>
      <c r="X21" s="10"/>
      <c r="Z21" s="23"/>
      <c r="AA21" s="23"/>
      <c r="AB21" s="23"/>
      <c r="AC21" s="23"/>
      <c r="AD21" s="9"/>
      <c r="AE21" s="10"/>
      <c r="AF21" s="10"/>
      <c r="AH21" s="10"/>
      <c r="AI21" s="10"/>
      <c r="AN21" s="10"/>
      <c r="AO21" s="10"/>
      <c r="AP21" s="10"/>
      <c r="AQ21" s="10"/>
      <c r="AR21" s="10"/>
      <c r="AS21" s="10"/>
    </row>
    <row r="22" spans="15:45" x14ac:dyDescent="0.25">
      <c r="O22" s="22"/>
      <c r="P22" s="22"/>
      <c r="Q22" s="22"/>
      <c r="R22" s="22"/>
      <c r="S22" s="22"/>
      <c r="T22" s="22"/>
      <c r="U22" s="22"/>
      <c r="X22" s="25"/>
      <c r="Z22" s="23"/>
      <c r="AA22" s="23"/>
      <c r="AB22" s="23"/>
      <c r="AC22" s="23"/>
      <c r="AE22" s="39"/>
      <c r="AF22" s="25"/>
      <c r="AH22" s="10"/>
      <c r="AI22" s="10"/>
      <c r="AN22" s="25"/>
      <c r="AO22" s="25"/>
      <c r="AP22" s="25"/>
      <c r="AQ22" s="25"/>
      <c r="AR22" s="25"/>
      <c r="AS22" s="25"/>
    </row>
    <row r="23" spans="15:45" x14ac:dyDescent="0.25">
      <c r="O23" s="38"/>
      <c r="P23" s="38"/>
      <c r="Q23" s="38"/>
      <c r="R23" s="38"/>
      <c r="S23" s="38"/>
      <c r="T23" s="38"/>
      <c r="U23" s="38"/>
      <c r="X23" s="25"/>
      <c r="Z23" s="41"/>
      <c r="AA23" s="41"/>
      <c r="AB23" s="41"/>
      <c r="AC23" s="41"/>
      <c r="AE23" s="10"/>
      <c r="AF23" s="25"/>
      <c r="AH23" s="35"/>
      <c r="AI23" s="35"/>
      <c r="AN23" s="25"/>
      <c r="AO23" s="25"/>
      <c r="AP23" s="25"/>
      <c r="AQ23" s="25"/>
      <c r="AR23" s="25"/>
      <c r="AS23" s="25"/>
    </row>
    <row r="24" spans="15:45" x14ac:dyDescent="0.25">
      <c r="O24" s="22"/>
      <c r="P24" s="22"/>
      <c r="Q24" s="22"/>
      <c r="R24" s="22"/>
      <c r="S24" s="22"/>
      <c r="T24" s="22"/>
      <c r="U24" s="22"/>
      <c r="X24" s="7"/>
      <c r="Z24" s="23"/>
      <c r="AA24" s="23"/>
      <c r="AB24" s="23"/>
      <c r="AC24" s="23"/>
      <c r="AE24" s="10"/>
      <c r="AF24" s="7"/>
      <c r="AH24" s="10"/>
      <c r="AI24" s="10"/>
      <c r="AN24" s="7"/>
      <c r="AO24" s="7"/>
      <c r="AP24" s="7"/>
      <c r="AQ24" s="7"/>
      <c r="AR24" s="7"/>
      <c r="AS24" s="7"/>
    </row>
    <row r="25" spans="15:45" x14ac:dyDescent="0.25">
      <c r="O25" s="22"/>
      <c r="P25" s="22"/>
      <c r="Q25" s="22"/>
      <c r="R25" s="22"/>
      <c r="S25" s="22"/>
      <c r="T25" s="22"/>
      <c r="U25" s="22"/>
      <c r="X25" s="25"/>
      <c r="Z25" s="23"/>
      <c r="AA25" s="23"/>
      <c r="AB25" s="23"/>
      <c r="AC25" s="23"/>
      <c r="AE25" s="10"/>
      <c r="AF25" s="25"/>
      <c r="AH25" s="10"/>
      <c r="AI25" s="10"/>
      <c r="AN25" s="25"/>
      <c r="AO25" s="25"/>
      <c r="AP25" s="25"/>
      <c r="AQ25" s="25"/>
      <c r="AR25" s="25"/>
      <c r="AS25" s="25"/>
    </row>
    <row r="26" spans="15:45" x14ac:dyDescent="0.25">
      <c r="O26" s="22"/>
      <c r="P26" s="22"/>
      <c r="Q26" s="22"/>
      <c r="R26" s="22"/>
      <c r="S26" s="22"/>
      <c r="T26" s="22"/>
      <c r="U26" s="22"/>
      <c r="X26" s="25"/>
      <c r="Z26" s="23"/>
      <c r="AA26" s="23"/>
      <c r="AB26" s="23"/>
      <c r="AC26" s="23"/>
      <c r="AE26" s="45"/>
      <c r="AF26" s="25"/>
      <c r="AH26" s="10"/>
      <c r="AI26" s="10"/>
      <c r="AN26" s="25"/>
      <c r="AO26" s="25"/>
      <c r="AP26" s="25"/>
      <c r="AQ26" s="25"/>
      <c r="AR26" s="25"/>
      <c r="AS26" s="25"/>
    </row>
    <row r="27" spans="15:45" x14ac:dyDescent="0.25">
      <c r="O27" s="22"/>
      <c r="P27" s="22"/>
      <c r="Q27" s="22"/>
      <c r="R27" s="22"/>
      <c r="S27" s="22"/>
      <c r="T27" s="22"/>
      <c r="U27" s="22"/>
      <c r="X27" s="7"/>
      <c r="Z27" s="23"/>
      <c r="AA27" s="23"/>
      <c r="AB27" s="23"/>
      <c r="AC27" s="23"/>
      <c r="AE27" s="45"/>
      <c r="AF27" s="7"/>
      <c r="AH27" s="10"/>
      <c r="AI27" s="10"/>
      <c r="AN27" s="7"/>
      <c r="AO27" s="7"/>
      <c r="AP27" s="7"/>
      <c r="AQ27" s="7"/>
      <c r="AR27" s="7"/>
      <c r="AS27" s="7"/>
    </row>
    <row r="28" spans="15:45" x14ac:dyDescent="0.25">
      <c r="O28" s="22"/>
      <c r="P28" s="22"/>
      <c r="Q28" s="22"/>
      <c r="R28" s="22"/>
      <c r="S28" s="22"/>
      <c r="T28" s="22"/>
      <c r="U28" s="22"/>
      <c r="X28" s="25"/>
      <c r="Z28" s="23"/>
      <c r="AA28" s="23"/>
      <c r="AB28" s="23"/>
      <c r="AC28" s="23"/>
      <c r="AE28" s="10"/>
      <c r="AF28" s="25"/>
      <c r="AH28" s="10"/>
      <c r="AI28" s="10"/>
      <c r="AN28" s="25"/>
      <c r="AO28" s="25"/>
      <c r="AP28" s="25"/>
      <c r="AQ28" s="25"/>
      <c r="AR28" s="25"/>
      <c r="AS28" s="25"/>
    </row>
    <row r="29" spans="15:45" x14ac:dyDescent="0.25">
      <c r="O29" s="22"/>
      <c r="P29" s="22"/>
      <c r="Q29" s="22"/>
      <c r="R29" s="22"/>
      <c r="S29" s="22"/>
      <c r="T29" s="22"/>
      <c r="U29" s="22"/>
      <c r="X29" s="7"/>
      <c r="Z29" s="23"/>
      <c r="AA29" s="23"/>
      <c r="AB29" s="23"/>
      <c r="AC29" s="23"/>
      <c r="AE29" s="10"/>
      <c r="AF29" s="7"/>
      <c r="AN29" s="7"/>
      <c r="AO29" s="7"/>
      <c r="AP29" s="7"/>
      <c r="AQ29" s="7"/>
      <c r="AR29" s="7"/>
      <c r="AS29" s="7"/>
    </row>
    <row r="30" spans="15:45" x14ac:dyDescent="0.25">
      <c r="O30" s="22"/>
      <c r="P30" s="22"/>
      <c r="Q30" s="22"/>
      <c r="R30" s="22"/>
      <c r="S30" s="22"/>
      <c r="T30" s="22"/>
      <c r="U30" s="22"/>
      <c r="X30" s="25"/>
      <c r="Z30" s="46"/>
      <c r="AA30" s="46"/>
      <c r="AB30" s="46"/>
      <c r="AC30" s="46"/>
      <c r="AE30" s="10"/>
      <c r="AF30" s="25"/>
      <c r="AN30" s="25"/>
      <c r="AO30" s="25"/>
      <c r="AP30" s="25"/>
      <c r="AQ30" s="25"/>
      <c r="AR30" s="25"/>
      <c r="AS30" s="25"/>
    </row>
    <row r="31" spans="15:45" x14ac:dyDescent="0.25">
      <c r="O31" s="22"/>
      <c r="P31" s="22"/>
      <c r="Q31" s="22"/>
      <c r="R31" s="22"/>
      <c r="S31" s="22"/>
      <c r="T31" s="22"/>
      <c r="U31" s="22"/>
      <c r="Z31" s="46"/>
      <c r="AA31" s="46"/>
      <c r="AB31" s="46"/>
      <c r="AC31" s="46"/>
      <c r="AE31" s="10"/>
    </row>
    <row r="32" spans="15:45" x14ac:dyDescent="0.25">
      <c r="O32" s="22"/>
      <c r="P32" s="22"/>
      <c r="Q32" s="22"/>
      <c r="R32" s="22"/>
      <c r="S32" s="22"/>
      <c r="T32" s="22"/>
      <c r="U32" s="22"/>
      <c r="X32" s="17"/>
      <c r="Z32" s="48"/>
      <c r="AA32" s="48"/>
      <c r="AB32" s="48"/>
      <c r="AC32" s="48"/>
      <c r="AD32" s="17"/>
      <c r="AE32" s="48"/>
      <c r="AF32" s="17"/>
      <c r="AG32" s="17"/>
      <c r="AH32" s="17"/>
      <c r="AI32" s="17"/>
      <c r="AL32" s="17"/>
      <c r="AM32" s="17"/>
      <c r="AN32" s="17"/>
      <c r="AO32" s="17"/>
      <c r="AP32" s="17"/>
      <c r="AQ32" s="17"/>
      <c r="AR32" s="17"/>
      <c r="AS32" s="17"/>
    </row>
    <row r="33" spans="15:45" x14ac:dyDescent="0.25">
      <c r="O33" s="22"/>
      <c r="P33" s="22"/>
      <c r="Q33" s="22"/>
      <c r="R33" s="22"/>
      <c r="S33" s="22"/>
      <c r="T33" s="22"/>
      <c r="U33" s="22"/>
      <c r="X33" s="17"/>
      <c r="Z33" s="49"/>
      <c r="AA33" s="49"/>
      <c r="AB33" s="49"/>
      <c r="AC33" s="49"/>
      <c r="AD33" s="18"/>
      <c r="AE33" s="48"/>
      <c r="AF33" s="17"/>
      <c r="AG33" s="17"/>
      <c r="AH33" s="17"/>
      <c r="AI33" s="17"/>
      <c r="AL33" s="17"/>
      <c r="AM33" s="17"/>
      <c r="AN33" s="17"/>
      <c r="AO33" s="17"/>
      <c r="AP33" s="17"/>
      <c r="AQ33" s="17"/>
      <c r="AR33" s="17"/>
      <c r="AS33" s="17"/>
    </row>
    <row r="34" spans="15:45" x14ac:dyDescent="0.25">
      <c r="O34" s="22"/>
      <c r="P34" s="22"/>
      <c r="Q34" s="22"/>
      <c r="R34" s="22"/>
      <c r="S34" s="22"/>
      <c r="T34" s="22"/>
      <c r="U34" s="22"/>
      <c r="X34" s="17"/>
      <c r="Z34" s="49"/>
      <c r="AA34" s="49"/>
      <c r="AB34" s="49"/>
      <c r="AC34" s="49"/>
      <c r="AD34" s="18"/>
      <c r="AE34" s="48"/>
      <c r="AF34" s="17"/>
      <c r="AG34" s="17"/>
      <c r="AH34" s="17"/>
      <c r="AI34" s="17"/>
      <c r="AL34" s="17"/>
      <c r="AM34" s="17"/>
      <c r="AN34" s="17"/>
      <c r="AO34" s="17"/>
      <c r="AP34" s="17"/>
      <c r="AQ34" s="17"/>
      <c r="AR34" s="17"/>
      <c r="AS34" s="17"/>
    </row>
    <row r="35" spans="15:45" x14ac:dyDescent="0.25">
      <c r="O35" s="22"/>
      <c r="P35" s="22"/>
      <c r="Q35" s="22"/>
      <c r="R35" s="22"/>
      <c r="S35" s="22"/>
      <c r="T35" s="22"/>
      <c r="U35" s="22"/>
      <c r="X35" s="22"/>
      <c r="Z35" s="46"/>
      <c r="AA35" s="46"/>
      <c r="AB35" s="46"/>
      <c r="AC35" s="46"/>
      <c r="AE35" s="9"/>
      <c r="AF35" s="22"/>
      <c r="AG35" s="22"/>
      <c r="AH35" s="22"/>
      <c r="AI35" s="22"/>
      <c r="AL35" s="22"/>
      <c r="AM35" s="22"/>
      <c r="AN35" s="22"/>
      <c r="AO35" s="22"/>
      <c r="AP35" s="22"/>
      <c r="AQ35" s="22"/>
      <c r="AR35" s="22"/>
      <c r="AS35" s="22"/>
    </row>
    <row r="36" spans="15:45" x14ac:dyDescent="0.25">
      <c r="O36" s="22"/>
      <c r="P36" s="22"/>
      <c r="Q36" s="22"/>
      <c r="R36" s="22"/>
      <c r="S36" s="22"/>
      <c r="T36" s="22"/>
      <c r="U36" s="22"/>
      <c r="X36" s="22"/>
      <c r="Z36" s="46"/>
      <c r="AA36" s="46"/>
      <c r="AB36" s="46"/>
      <c r="AC36" s="46"/>
      <c r="AE36" s="9"/>
      <c r="AF36" s="22"/>
      <c r="AG36" s="22"/>
      <c r="AH36" s="22"/>
      <c r="AI36" s="22"/>
      <c r="AL36" s="22"/>
      <c r="AM36" s="22"/>
      <c r="AN36" s="22"/>
      <c r="AO36" s="22"/>
      <c r="AP36" s="22"/>
      <c r="AQ36" s="22"/>
      <c r="AR36" s="22"/>
      <c r="AS36" s="22"/>
    </row>
    <row r="37" spans="15:45" x14ac:dyDescent="0.25">
      <c r="O37" s="22"/>
      <c r="P37" s="22"/>
      <c r="Q37" s="22"/>
      <c r="R37" s="22"/>
      <c r="S37" s="22"/>
      <c r="T37" s="22"/>
      <c r="U37" s="22"/>
      <c r="X37" s="22"/>
      <c r="Z37" s="46"/>
      <c r="AA37" s="46"/>
      <c r="AB37" s="46"/>
      <c r="AC37" s="46"/>
      <c r="AE37" s="9"/>
      <c r="AF37" s="22"/>
      <c r="AG37" s="22"/>
      <c r="AH37" s="22"/>
      <c r="AI37" s="22"/>
      <c r="AL37" s="22"/>
      <c r="AM37" s="22"/>
      <c r="AN37" s="22"/>
      <c r="AO37" s="22"/>
      <c r="AP37" s="22"/>
      <c r="AQ37" s="22"/>
      <c r="AR37" s="22"/>
      <c r="AS37" s="22"/>
    </row>
    <row r="38" spans="15:45" x14ac:dyDescent="0.25">
      <c r="O38" s="22"/>
      <c r="P38" s="22"/>
      <c r="Q38" s="22"/>
      <c r="R38" s="22"/>
      <c r="S38" s="22"/>
      <c r="T38" s="22"/>
      <c r="U38" s="22"/>
      <c r="X38" s="22"/>
      <c r="Z38" s="46"/>
      <c r="AA38" s="46"/>
      <c r="AB38" s="46"/>
      <c r="AC38" s="46"/>
      <c r="AE38" s="9"/>
      <c r="AF38" s="22"/>
      <c r="AG38" s="51"/>
      <c r="AH38" s="22"/>
      <c r="AI38" s="22"/>
      <c r="AL38" s="51"/>
      <c r="AM38" s="51"/>
      <c r="AN38" s="22"/>
      <c r="AO38" s="22"/>
      <c r="AP38" s="22"/>
      <c r="AQ38" s="22"/>
      <c r="AR38" s="22"/>
      <c r="AS38" s="22"/>
    </row>
    <row r="39" spans="15:45" x14ac:dyDescent="0.25">
      <c r="O39" s="22"/>
      <c r="P39" s="22"/>
      <c r="Q39" s="22"/>
      <c r="R39" s="22"/>
      <c r="S39" s="22"/>
      <c r="T39" s="22"/>
      <c r="U39" s="22"/>
      <c r="X39" s="22"/>
      <c r="Z39" s="48"/>
      <c r="AA39" s="48"/>
      <c r="AB39" s="48"/>
      <c r="AC39" s="48"/>
      <c r="AD39" s="17"/>
      <c r="AE39" s="9"/>
      <c r="AF39" s="22"/>
      <c r="AG39" s="51"/>
      <c r="AH39" s="22"/>
      <c r="AI39" s="22"/>
      <c r="AL39" s="51"/>
      <c r="AM39" s="51"/>
      <c r="AN39" s="22"/>
      <c r="AO39" s="22"/>
      <c r="AP39" s="22"/>
      <c r="AQ39" s="22"/>
      <c r="AR39" s="22"/>
      <c r="AS39" s="22"/>
    </row>
    <row r="40" spans="15:45" x14ac:dyDescent="0.25">
      <c r="O40" s="22"/>
      <c r="P40" s="22"/>
      <c r="Q40" s="22"/>
      <c r="R40" s="22"/>
      <c r="S40" s="22"/>
      <c r="T40" s="22"/>
      <c r="U40" s="22"/>
      <c r="X40" s="22"/>
      <c r="Z40" s="23"/>
      <c r="AA40" s="23"/>
      <c r="AB40" s="23"/>
      <c r="AC40" s="23"/>
      <c r="AD40" s="22"/>
      <c r="AE40" s="9"/>
      <c r="AF40" s="22"/>
      <c r="AG40" s="22"/>
      <c r="AH40" s="22"/>
      <c r="AI40" s="22"/>
      <c r="AL40" s="22"/>
      <c r="AM40" s="22"/>
      <c r="AN40" s="22"/>
      <c r="AO40" s="22"/>
      <c r="AP40" s="22"/>
      <c r="AQ40" s="22"/>
      <c r="AR40" s="22"/>
      <c r="AS40" s="22"/>
    </row>
    <row r="41" spans="15:45" x14ac:dyDescent="0.25">
      <c r="O41" s="22"/>
      <c r="P41" s="22"/>
      <c r="Q41" s="22"/>
      <c r="R41" s="22"/>
      <c r="S41" s="22"/>
      <c r="T41" s="22"/>
      <c r="U41" s="22"/>
      <c r="X41" s="22"/>
      <c r="Z41" s="23"/>
      <c r="AA41" s="23"/>
      <c r="AB41" s="23"/>
      <c r="AC41" s="23"/>
      <c r="AD41" s="22"/>
      <c r="AE41" s="9"/>
      <c r="AF41" s="22"/>
      <c r="AG41" s="22"/>
      <c r="AH41" s="22"/>
      <c r="AI41" s="22"/>
      <c r="AL41" s="22"/>
      <c r="AM41" s="22"/>
      <c r="AN41" s="22"/>
      <c r="AO41" s="22"/>
      <c r="AP41" s="22"/>
      <c r="AQ41" s="22"/>
      <c r="AR41" s="22"/>
      <c r="AS41" s="22"/>
    </row>
    <row r="42" spans="15:45" x14ac:dyDescent="0.25">
      <c r="O42" s="22"/>
      <c r="P42" s="22"/>
      <c r="Q42" s="22"/>
      <c r="R42" s="22"/>
      <c r="S42" s="22"/>
      <c r="T42" s="22"/>
      <c r="U42" s="22"/>
      <c r="X42" s="22"/>
      <c r="Z42" s="23"/>
      <c r="AA42" s="23"/>
      <c r="AB42" s="23"/>
      <c r="AC42" s="23"/>
      <c r="AD42" s="22"/>
      <c r="AE42" s="9"/>
      <c r="AF42" s="22"/>
      <c r="AG42" s="22"/>
      <c r="AH42" s="22"/>
      <c r="AI42" s="22"/>
      <c r="AL42" s="22"/>
      <c r="AM42" s="22"/>
      <c r="AN42" s="22"/>
      <c r="AO42" s="22"/>
      <c r="AP42" s="22"/>
      <c r="AQ42" s="22"/>
      <c r="AR42" s="22"/>
      <c r="AS42" s="22"/>
    </row>
    <row r="43" spans="15:45" x14ac:dyDescent="0.25">
      <c r="O43" s="22"/>
      <c r="P43" s="22"/>
      <c r="Q43" s="22"/>
      <c r="R43" s="22"/>
      <c r="S43" s="22"/>
      <c r="T43" s="22"/>
      <c r="U43" s="22"/>
      <c r="X43" s="22"/>
      <c r="Z43" s="23"/>
      <c r="AA43" s="23"/>
      <c r="AB43" s="23"/>
      <c r="AC43" s="23"/>
      <c r="AD43" s="22"/>
      <c r="AE43" s="9"/>
      <c r="AF43" s="22"/>
      <c r="AG43" s="22"/>
      <c r="AH43" s="22"/>
      <c r="AI43" s="22"/>
      <c r="AL43" s="22"/>
      <c r="AM43" s="22"/>
      <c r="AN43" s="22"/>
      <c r="AO43" s="22"/>
      <c r="AP43" s="22"/>
      <c r="AQ43" s="22"/>
      <c r="AR43" s="22"/>
      <c r="AS43" s="22"/>
    </row>
    <row r="44" spans="15:45" x14ac:dyDescent="0.25">
      <c r="O44" s="22"/>
      <c r="P44" s="22"/>
      <c r="Q44" s="22"/>
      <c r="R44" s="22"/>
      <c r="S44" s="22"/>
      <c r="T44" s="22"/>
      <c r="U44" s="22"/>
      <c r="X44" s="22"/>
      <c r="Z44" s="23"/>
      <c r="AA44" s="23"/>
      <c r="AB44" s="23"/>
      <c r="AC44" s="23"/>
      <c r="AD44" s="22"/>
      <c r="AE44" s="9"/>
      <c r="AF44" s="22"/>
      <c r="AG44" s="22"/>
      <c r="AH44" s="22"/>
      <c r="AI44" s="22"/>
      <c r="AL44" s="22"/>
      <c r="AM44" s="22"/>
      <c r="AN44" s="22"/>
      <c r="AO44" s="22"/>
      <c r="AP44" s="22"/>
      <c r="AQ44" s="22"/>
      <c r="AR44" s="22"/>
      <c r="AS44" s="22"/>
    </row>
    <row r="45" spans="15:45" x14ac:dyDescent="0.25">
      <c r="O45" s="22"/>
      <c r="P45" s="22"/>
      <c r="Q45" s="22"/>
      <c r="R45" s="22"/>
      <c r="S45" s="22"/>
      <c r="T45" s="22"/>
      <c r="U45" s="22"/>
      <c r="X45" s="22"/>
      <c r="Z45" s="23"/>
      <c r="AA45" s="23"/>
      <c r="AB45" s="23"/>
      <c r="AC45" s="23"/>
      <c r="AD45" s="22"/>
      <c r="AE45" s="9"/>
      <c r="AF45" s="22"/>
      <c r="AG45" s="22"/>
      <c r="AH45" s="22"/>
      <c r="AI45" s="22"/>
      <c r="AL45" s="22"/>
      <c r="AM45" s="22"/>
      <c r="AN45" s="22"/>
      <c r="AO45" s="22"/>
      <c r="AP45" s="22"/>
      <c r="AQ45" s="22"/>
      <c r="AR45" s="22"/>
      <c r="AS45" s="22"/>
    </row>
    <row r="46" spans="15:45" x14ac:dyDescent="0.25">
      <c r="O46" s="22"/>
      <c r="P46" s="22"/>
      <c r="Q46" s="22"/>
      <c r="R46" s="22"/>
      <c r="S46" s="22"/>
      <c r="T46" s="22"/>
      <c r="U46" s="22"/>
      <c r="X46" s="22"/>
      <c r="Z46" s="23"/>
      <c r="AA46" s="23"/>
      <c r="AB46" s="23"/>
      <c r="AC46" s="23"/>
      <c r="AD46" s="22"/>
      <c r="AE46" s="9"/>
      <c r="AF46" s="22"/>
      <c r="AG46" s="22"/>
      <c r="AH46" s="22"/>
      <c r="AI46" s="22"/>
      <c r="AL46" s="22"/>
      <c r="AM46" s="22"/>
      <c r="AN46" s="22"/>
      <c r="AO46" s="22"/>
      <c r="AP46" s="22"/>
      <c r="AQ46" s="22"/>
      <c r="AR46" s="22"/>
      <c r="AS46" s="22"/>
    </row>
    <row r="47" spans="15:45" x14ac:dyDescent="0.25">
      <c r="O47" s="22"/>
      <c r="P47" s="22"/>
      <c r="Q47" s="22"/>
      <c r="R47" s="22"/>
      <c r="S47" s="22"/>
      <c r="T47" s="22"/>
      <c r="U47" s="22"/>
      <c r="X47" s="22"/>
      <c r="Z47" s="23"/>
      <c r="AA47" s="23"/>
      <c r="AB47" s="23"/>
      <c r="AC47" s="23"/>
      <c r="AD47" s="22"/>
      <c r="AE47" s="9"/>
      <c r="AF47" s="22"/>
      <c r="AG47" s="22"/>
      <c r="AH47" s="22"/>
      <c r="AI47" s="22"/>
      <c r="AL47" s="22"/>
      <c r="AM47" s="22"/>
      <c r="AN47" s="22"/>
      <c r="AO47" s="22"/>
      <c r="AP47" s="22"/>
      <c r="AQ47" s="22"/>
      <c r="AR47" s="22"/>
      <c r="AS47" s="22"/>
    </row>
    <row r="48" spans="15:45" x14ac:dyDescent="0.25">
      <c r="O48" s="22"/>
      <c r="P48" s="22"/>
      <c r="Q48" s="22"/>
      <c r="R48" s="22"/>
      <c r="S48" s="22"/>
      <c r="T48" s="22"/>
      <c r="U48" s="22"/>
      <c r="X48" s="22"/>
      <c r="Z48" s="23"/>
      <c r="AA48" s="23"/>
      <c r="AB48" s="23"/>
      <c r="AC48" s="23"/>
      <c r="AD48" s="22"/>
      <c r="AE48" s="9"/>
      <c r="AF48" s="22"/>
      <c r="AG48" s="22"/>
      <c r="AH48" s="22"/>
      <c r="AI48" s="22"/>
      <c r="AL48" s="22"/>
      <c r="AM48" s="22"/>
      <c r="AN48" s="22"/>
      <c r="AO48" s="22"/>
      <c r="AP48" s="22"/>
      <c r="AQ48" s="22"/>
      <c r="AR48" s="22"/>
      <c r="AS48" s="22"/>
    </row>
    <row r="49" spans="15:45" x14ac:dyDescent="0.25">
      <c r="O49" s="22"/>
      <c r="P49" s="22"/>
      <c r="Q49" s="22"/>
      <c r="R49" s="22"/>
      <c r="S49" s="22"/>
      <c r="T49" s="22"/>
      <c r="U49" s="22"/>
      <c r="X49" s="22"/>
      <c r="Z49" s="23"/>
      <c r="AA49" s="23"/>
      <c r="AB49" s="23"/>
      <c r="AC49" s="23"/>
      <c r="AD49" s="22"/>
      <c r="AE49" s="9"/>
      <c r="AF49" s="22"/>
      <c r="AG49" s="22"/>
      <c r="AH49" s="22"/>
      <c r="AI49" s="22"/>
      <c r="AL49" s="22"/>
      <c r="AM49" s="22"/>
      <c r="AN49" s="22"/>
      <c r="AO49" s="22"/>
      <c r="AP49" s="22"/>
      <c r="AQ49" s="22"/>
      <c r="AR49" s="22"/>
      <c r="AS49" s="22"/>
    </row>
    <row r="50" spans="15:45" x14ac:dyDescent="0.25">
      <c r="O50" s="22"/>
      <c r="P50" s="22"/>
      <c r="Q50" s="22"/>
      <c r="R50" s="22"/>
      <c r="S50" s="22"/>
      <c r="T50" s="22"/>
      <c r="U50" s="22"/>
      <c r="X50" s="22"/>
      <c r="Z50" s="23"/>
      <c r="AA50" s="23"/>
      <c r="AB50" s="23"/>
      <c r="AC50" s="23"/>
      <c r="AD50" s="22"/>
      <c r="AE50" s="9"/>
      <c r="AF50" s="22"/>
      <c r="AG50" s="22"/>
      <c r="AH50" s="22"/>
      <c r="AI50" s="22"/>
      <c r="AL50" s="22"/>
      <c r="AM50" s="22"/>
      <c r="AN50" s="22"/>
      <c r="AO50" s="22"/>
      <c r="AP50" s="22"/>
      <c r="AQ50" s="22"/>
      <c r="AR50" s="22"/>
      <c r="AS50" s="22"/>
    </row>
    <row r="51" spans="15:45" x14ac:dyDescent="0.25">
      <c r="O51" s="22"/>
      <c r="P51" s="22"/>
      <c r="Q51" s="22"/>
      <c r="R51" s="22"/>
      <c r="S51" s="22"/>
      <c r="T51" s="22"/>
      <c r="U51" s="22"/>
      <c r="X51" s="22"/>
      <c r="Z51" s="23"/>
      <c r="AA51" s="23"/>
      <c r="AB51" s="23"/>
      <c r="AC51" s="23"/>
      <c r="AD51" s="22"/>
      <c r="AE51" s="9"/>
      <c r="AF51" s="22"/>
      <c r="AG51" s="22"/>
      <c r="AH51" s="22"/>
      <c r="AI51" s="22"/>
      <c r="AL51" s="22"/>
      <c r="AM51" s="22"/>
      <c r="AN51" s="22"/>
      <c r="AO51" s="22"/>
      <c r="AP51" s="22"/>
      <c r="AQ51" s="22"/>
      <c r="AR51" s="22"/>
      <c r="AS51" s="22"/>
    </row>
    <row r="52" spans="15:45" x14ac:dyDescent="0.25">
      <c r="X52" s="22"/>
      <c r="Z52" s="23"/>
      <c r="AA52" s="23"/>
      <c r="AB52" s="23"/>
      <c r="AC52" s="23"/>
      <c r="AD52" s="22"/>
      <c r="AE52" s="9"/>
      <c r="AF52" s="22"/>
      <c r="AG52" s="22"/>
      <c r="AH52" s="22"/>
      <c r="AI52" s="22"/>
      <c r="AL52" s="22"/>
      <c r="AM52" s="22"/>
      <c r="AN52" s="22"/>
      <c r="AO52" s="22"/>
      <c r="AP52" s="22"/>
      <c r="AQ52" s="22"/>
      <c r="AR52" s="22"/>
      <c r="AS52" s="22"/>
    </row>
  </sheetData>
  <mergeCells count="34">
    <mergeCell ref="A3:A4"/>
    <mergeCell ref="D3:F3"/>
    <mergeCell ref="B3:C3"/>
    <mergeCell ref="A1:A2"/>
    <mergeCell ref="N2:N4"/>
    <mergeCell ref="B2:H2"/>
    <mergeCell ref="B1:T1"/>
    <mergeCell ref="I2:I4"/>
    <mergeCell ref="U3:U4"/>
    <mergeCell ref="G3:H3"/>
    <mergeCell ref="U1:V1"/>
    <mergeCell ref="V3:V4"/>
    <mergeCell ref="J3:K3"/>
    <mergeCell ref="L3:M3"/>
    <mergeCell ref="U2:V2"/>
    <mergeCell ref="J2:M2"/>
    <mergeCell ref="O2:S2"/>
    <mergeCell ref="O3:Q3"/>
    <mergeCell ref="T2:T4"/>
    <mergeCell ref="AN14:AR14"/>
    <mergeCell ref="AE1:AS1"/>
    <mergeCell ref="AE2:AF2"/>
    <mergeCell ref="AG2:AS2"/>
    <mergeCell ref="AE3:AE4"/>
    <mergeCell ref="AN3:AS3"/>
    <mergeCell ref="AF3:AF4"/>
    <mergeCell ref="W1:AD1"/>
    <mergeCell ref="W3:X3"/>
    <mergeCell ref="AG3:AM3"/>
    <mergeCell ref="AG14:AK14"/>
    <mergeCell ref="AA3:AC3"/>
    <mergeCell ref="Z2:AD2"/>
    <mergeCell ref="Z14:AD14"/>
    <mergeCell ref="W2:Y2"/>
  </mergeCells>
  <pageMargins left="0.25" right="0.25" top="0.75" bottom="0.75" header="0.3" footer="0.3"/>
  <pageSetup paperSize="8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K6" sqref="K6"/>
    </sheetView>
  </sheetViews>
  <sheetFormatPr defaultColWidth="11.42578125" defaultRowHeight="15" x14ac:dyDescent="0.25"/>
  <sheetData>
    <row r="1" spans="1:9" x14ac:dyDescent="0.25">
      <c r="A1" s="236" t="s">
        <v>58</v>
      </c>
      <c r="B1" s="237"/>
      <c r="C1" s="57"/>
      <c r="D1" s="58" t="s">
        <v>59</v>
      </c>
      <c r="E1" s="59"/>
      <c r="F1" s="57"/>
      <c r="G1" s="58" t="s">
        <v>60</v>
      </c>
      <c r="H1" s="59"/>
      <c r="I1" s="60"/>
    </row>
    <row r="2" spans="1:9" ht="75" x14ac:dyDescent="0.25">
      <c r="A2" s="19" t="s">
        <v>61</v>
      </c>
      <c r="B2" s="57" t="s">
        <v>62</v>
      </c>
      <c r="C2" s="57"/>
      <c r="D2" s="61" t="s">
        <v>63</v>
      </c>
      <c r="E2" s="57" t="s">
        <v>64</v>
      </c>
      <c r="F2" s="57"/>
      <c r="G2" s="61" t="s">
        <v>4</v>
      </c>
      <c r="H2" s="57" t="s">
        <v>65</v>
      </c>
    </row>
    <row r="3" spans="1:9" ht="75" x14ac:dyDescent="0.25">
      <c r="A3" s="19" t="s">
        <v>66</v>
      </c>
      <c r="B3" s="57" t="s">
        <v>67</v>
      </c>
      <c r="C3" s="57"/>
      <c r="D3" s="61" t="s">
        <v>68</v>
      </c>
      <c r="E3" s="57" t="s">
        <v>69</v>
      </c>
      <c r="F3" s="57"/>
      <c r="G3" s="61" t="s">
        <v>70</v>
      </c>
      <c r="H3" s="57" t="s">
        <v>71</v>
      </c>
      <c r="I3" s="57" t="s">
        <v>72</v>
      </c>
    </row>
    <row r="4" spans="1:9" ht="150" x14ac:dyDescent="0.25">
      <c r="A4" s="19" t="s">
        <v>26</v>
      </c>
      <c r="B4" s="57" t="s">
        <v>73</v>
      </c>
      <c r="C4" s="57"/>
      <c r="D4" s="61" t="s">
        <v>74</v>
      </c>
      <c r="E4" s="57" t="s">
        <v>75</v>
      </c>
      <c r="F4" s="57"/>
      <c r="G4" s="61" t="s">
        <v>76</v>
      </c>
      <c r="H4" s="57" t="s">
        <v>77</v>
      </c>
      <c r="I4" s="57" t="s">
        <v>72</v>
      </c>
    </row>
    <row r="5" spans="1:9" ht="90" x14ac:dyDescent="0.25">
      <c r="A5" s="19" t="s">
        <v>78</v>
      </c>
      <c r="B5" s="57" t="s">
        <v>79</v>
      </c>
      <c r="C5" s="57"/>
      <c r="D5" s="61" t="s">
        <v>80</v>
      </c>
      <c r="E5" s="57" t="s">
        <v>81</v>
      </c>
      <c r="F5" s="57"/>
      <c r="G5" s="61" t="s">
        <v>82</v>
      </c>
      <c r="H5" s="57" t="s">
        <v>83</v>
      </c>
      <c r="I5" s="57" t="s">
        <v>84</v>
      </c>
    </row>
    <row r="6" spans="1:9" ht="75" x14ac:dyDescent="0.25">
      <c r="A6" s="19" t="s">
        <v>85</v>
      </c>
      <c r="B6" s="57" t="s">
        <v>86</v>
      </c>
      <c r="C6" s="57"/>
      <c r="D6" s="61" t="s">
        <v>87</v>
      </c>
      <c r="E6" s="57" t="s">
        <v>88</v>
      </c>
      <c r="F6" s="57"/>
      <c r="G6" s="61" t="s">
        <v>89</v>
      </c>
      <c r="H6" s="57" t="s">
        <v>90</v>
      </c>
    </row>
    <row r="7" spans="1:9" ht="30" x14ac:dyDescent="0.25">
      <c r="A7" s="19" t="s">
        <v>91</v>
      </c>
      <c r="B7" s="57" t="s">
        <v>92</v>
      </c>
      <c r="C7" s="57"/>
      <c r="D7" s="61"/>
      <c r="E7" s="57"/>
      <c r="F7" s="57"/>
      <c r="G7" s="61"/>
      <c r="H7" s="57"/>
    </row>
    <row r="8" spans="1:9" ht="30" x14ac:dyDescent="0.25">
      <c r="A8" s="19" t="s">
        <v>93</v>
      </c>
      <c r="B8" s="57" t="s">
        <v>94</v>
      </c>
      <c r="C8" s="57"/>
      <c r="D8" s="61"/>
      <c r="E8" s="57"/>
      <c r="F8" s="57"/>
      <c r="G8" s="61"/>
      <c r="H8" s="57"/>
    </row>
    <row r="9" spans="1:9" x14ac:dyDescent="0.25">
      <c r="A9" s="19" t="s">
        <v>95</v>
      </c>
      <c r="B9" s="57" t="s">
        <v>19</v>
      </c>
      <c r="C9" s="57"/>
      <c r="D9" s="61"/>
      <c r="E9" s="57"/>
      <c r="F9" s="57"/>
      <c r="G9" s="61"/>
      <c r="H9" s="57"/>
    </row>
    <row r="10" spans="1:9" ht="45" x14ac:dyDescent="0.25">
      <c r="A10" s="19" t="s">
        <v>96</v>
      </c>
      <c r="B10" s="57" t="s">
        <v>97</v>
      </c>
      <c r="C10" s="57"/>
      <c r="D10" s="61"/>
      <c r="E10" s="57"/>
      <c r="F10" s="57"/>
      <c r="G10" s="61"/>
      <c r="H10" s="57"/>
    </row>
    <row r="11" spans="1:9" x14ac:dyDescent="0.25">
      <c r="A11" s="62" t="s">
        <v>98</v>
      </c>
      <c r="B11" s="57" t="s">
        <v>99</v>
      </c>
      <c r="C11" s="57"/>
      <c r="D11" s="61"/>
      <c r="E11" s="57"/>
      <c r="F11" s="57"/>
      <c r="G11" s="61"/>
      <c r="H11" s="57"/>
    </row>
  </sheetData>
  <mergeCells count="1">
    <mergeCell ref="A1:B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5" workbookViewId="0">
      <selection activeCell="G38" sqref="G38"/>
    </sheetView>
  </sheetViews>
  <sheetFormatPr defaultColWidth="8.85546875" defaultRowHeight="15" x14ac:dyDescent="0.25"/>
  <sheetData>
    <row r="1" spans="1:14" x14ac:dyDescent="0.25">
      <c r="A1" s="6" t="s">
        <v>18</v>
      </c>
      <c r="J1" s="7"/>
    </row>
    <row r="2" spans="1:14" x14ac:dyDescent="0.25">
      <c r="A2" s="11" t="s">
        <v>19</v>
      </c>
      <c r="B2" s="12" t="s">
        <v>20</v>
      </c>
      <c r="C2" s="13"/>
      <c r="D2" s="14" t="s">
        <v>21</v>
      </c>
      <c r="E2" s="14"/>
      <c r="F2" s="13"/>
      <c r="G2" s="13" t="s">
        <v>22</v>
      </c>
      <c r="H2" s="13"/>
      <c r="I2" s="13"/>
      <c r="J2" s="11"/>
      <c r="K2" s="11"/>
      <c r="L2" s="11"/>
      <c r="M2" s="11"/>
      <c r="N2" s="15"/>
    </row>
    <row r="3" spans="1:14" x14ac:dyDescent="0.25">
      <c r="A3" s="19" t="s">
        <v>13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4" x14ac:dyDescent="0.25">
      <c r="A4">
        <v>2015</v>
      </c>
      <c r="B4" t="s">
        <v>25</v>
      </c>
      <c r="D4" t="s">
        <v>26</v>
      </c>
      <c r="F4" s="7"/>
      <c r="G4" t="s">
        <v>27</v>
      </c>
    </row>
    <row r="5" spans="1:14" x14ac:dyDescent="0.25">
      <c r="A5">
        <v>2010</v>
      </c>
      <c r="B5" s="24" t="s">
        <v>29</v>
      </c>
      <c r="D5" s="20" t="s">
        <v>30</v>
      </c>
      <c r="E5" s="20"/>
      <c r="F5" s="7"/>
      <c r="G5" s="25" t="s">
        <v>13</v>
      </c>
      <c r="H5" s="25"/>
      <c r="I5" s="25"/>
    </row>
    <row r="6" spans="1:14" x14ac:dyDescent="0.25">
      <c r="A6" s="29">
        <v>2007</v>
      </c>
      <c r="B6" s="30" t="s">
        <v>28</v>
      </c>
      <c r="D6" s="20" t="s">
        <v>30</v>
      </c>
      <c r="E6" s="20"/>
      <c r="F6" s="18"/>
      <c r="G6" s="31" t="s">
        <v>24</v>
      </c>
      <c r="H6" s="31"/>
      <c r="I6" s="31"/>
    </row>
    <row r="7" spans="1:14" x14ac:dyDescent="0.25">
      <c r="F7" s="7"/>
      <c r="J7" s="18"/>
    </row>
    <row r="8" spans="1:14" x14ac:dyDescent="0.25">
      <c r="A8" s="32" t="s">
        <v>31</v>
      </c>
      <c r="B8" s="16"/>
      <c r="D8" s="17"/>
      <c r="E8" s="17"/>
      <c r="F8" s="18"/>
      <c r="G8" s="18"/>
      <c r="H8" s="18"/>
      <c r="I8" s="18"/>
      <c r="J8" s="17"/>
      <c r="K8" s="17"/>
      <c r="L8" s="17"/>
    </row>
    <row r="9" spans="1:14" x14ac:dyDescent="0.25">
      <c r="A9" s="34">
        <v>2015</v>
      </c>
      <c r="B9" s="7" t="s">
        <v>25</v>
      </c>
      <c r="D9" t="s">
        <v>26</v>
      </c>
      <c r="F9" s="7"/>
      <c r="G9" s="35" t="s">
        <v>33</v>
      </c>
      <c r="H9" s="35"/>
      <c r="I9" s="35"/>
      <c r="J9" s="22"/>
      <c r="K9" s="22"/>
      <c r="L9" s="22"/>
    </row>
    <row r="10" spans="1:14" x14ac:dyDescent="0.25">
      <c r="A10" s="36">
        <v>2011</v>
      </c>
      <c r="B10" s="37" t="s">
        <v>28</v>
      </c>
      <c r="C10" s="35"/>
      <c r="D10" s="38" t="s">
        <v>30</v>
      </c>
      <c r="E10" s="38"/>
      <c r="F10" s="38"/>
      <c r="G10" s="38" t="s">
        <v>32</v>
      </c>
      <c r="H10" s="38"/>
      <c r="I10" s="38"/>
      <c r="J10" s="22"/>
      <c r="K10" s="22"/>
      <c r="L10" s="22"/>
    </row>
    <row r="11" spans="1:14" x14ac:dyDescent="0.25">
      <c r="F11" s="7"/>
      <c r="J11" s="38"/>
      <c r="K11" s="38"/>
      <c r="L11" s="38"/>
    </row>
    <row r="12" spans="1:14" x14ac:dyDescent="0.25">
      <c r="A12" s="42" t="s">
        <v>5</v>
      </c>
      <c r="B12" s="7"/>
      <c r="D12" s="22"/>
      <c r="E12" s="22"/>
      <c r="F12" s="7"/>
      <c r="G12" s="43"/>
      <c r="H12" s="43"/>
      <c r="I12" s="43"/>
      <c r="J12" s="43"/>
      <c r="K12" s="22"/>
      <c r="L12" s="22"/>
    </row>
    <row r="13" spans="1:14" x14ac:dyDescent="0.25">
      <c r="A13" s="34">
        <v>2015</v>
      </c>
      <c r="B13" s="7" t="s">
        <v>25</v>
      </c>
      <c r="D13" t="s">
        <v>26</v>
      </c>
      <c r="F13" s="44"/>
      <c r="G13" s="22" t="s">
        <v>35</v>
      </c>
      <c r="H13" s="22"/>
      <c r="I13" s="22"/>
      <c r="J13" s="22"/>
      <c r="K13" s="22"/>
      <c r="L13" s="22"/>
    </row>
    <row r="14" spans="1:14" x14ac:dyDescent="0.25">
      <c r="A14" s="34">
        <v>2010</v>
      </c>
      <c r="B14" s="24" t="s">
        <v>29</v>
      </c>
      <c r="D14" s="22" t="s">
        <v>30</v>
      </c>
      <c r="E14" s="22"/>
      <c r="F14" s="7"/>
      <c r="G14" s="25" t="s">
        <v>5</v>
      </c>
      <c r="H14" s="25"/>
      <c r="I14" s="25"/>
      <c r="J14" s="22"/>
      <c r="K14" s="22"/>
      <c r="L14" s="22"/>
    </row>
    <row r="15" spans="1:14" x14ac:dyDescent="0.25">
      <c r="A15" s="36">
        <v>2010</v>
      </c>
      <c r="B15" s="7" t="s">
        <v>28</v>
      </c>
      <c r="D15" s="20" t="s">
        <v>30</v>
      </c>
      <c r="E15" s="20"/>
      <c r="F15" s="7"/>
      <c r="G15" s="43" t="s">
        <v>34</v>
      </c>
      <c r="H15" s="43"/>
      <c r="I15" s="43"/>
      <c r="J15" s="22"/>
      <c r="K15" s="22"/>
      <c r="L15" s="22"/>
    </row>
    <row r="16" spans="1:14" x14ac:dyDescent="0.25">
      <c r="F16" s="7"/>
      <c r="J16" s="22"/>
      <c r="K16" s="22"/>
      <c r="L16" s="22"/>
    </row>
    <row r="17" spans="1:12" x14ac:dyDescent="0.25">
      <c r="A17" s="32" t="s">
        <v>36</v>
      </c>
      <c r="B17" s="7"/>
      <c r="D17" s="22"/>
      <c r="E17" s="22"/>
      <c r="F17" s="7"/>
      <c r="G17" s="22"/>
      <c r="H17" s="22"/>
      <c r="I17" s="22"/>
      <c r="J17" s="22"/>
      <c r="K17" s="22"/>
      <c r="L17" s="22"/>
    </row>
    <row r="18" spans="1:12" x14ac:dyDescent="0.25">
      <c r="A18" s="34">
        <v>2015</v>
      </c>
      <c r="B18" s="7" t="s">
        <v>25</v>
      </c>
      <c r="D18" t="s">
        <v>26</v>
      </c>
      <c r="F18" s="7"/>
      <c r="G18" s="22" t="s">
        <v>38</v>
      </c>
      <c r="H18" s="22"/>
      <c r="I18" s="22"/>
      <c r="J18" s="22"/>
      <c r="K18" s="22"/>
      <c r="L18" s="22"/>
    </row>
    <row r="19" spans="1:12" x14ac:dyDescent="0.25">
      <c r="A19" s="34" t="s">
        <v>39</v>
      </c>
      <c r="B19" s="7" t="s">
        <v>40</v>
      </c>
      <c r="C19" s="18"/>
      <c r="D19" s="22" t="s">
        <v>30</v>
      </c>
      <c r="E19" s="22"/>
      <c r="F19" s="7"/>
      <c r="G19" s="25" t="s">
        <v>36</v>
      </c>
      <c r="H19" s="25"/>
      <c r="I19" s="25"/>
      <c r="J19" s="22"/>
      <c r="K19" s="22"/>
      <c r="L19" s="22"/>
    </row>
    <row r="20" spans="1:12" x14ac:dyDescent="0.25">
      <c r="A20" s="33">
        <v>2012</v>
      </c>
      <c r="B20" s="7" t="s">
        <v>28</v>
      </c>
      <c r="D20" s="20" t="s">
        <v>30</v>
      </c>
      <c r="E20" s="20"/>
      <c r="F20" s="7"/>
      <c r="G20" s="22" t="s">
        <v>37</v>
      </c>
      <c r="H20" s="22"/>
      <c r="I20" s="22"/>
      <c r="J20" s="22"/>
      <c r="K20" s="22"/>
      <c r="L20" s="22"/>
    </row>
    <row r="21" spans="1:12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22"/>
      <c r="K21" s="22"/>
      <c r="L21" s="22"/>
    </row>
    <row r="22" spans="1:12" x14ac:dyDescent="0.25">
      <c r="A22" s="32" t="s">
        <v>41</v>
      </c>
      <c r="B22" s="7"/>
      <c r="C22" s="18"/>
      <c r="D22" s="22"/>
      <c r="E22" s="22"/>
      <c r="F22" s="7"/>
      <c r="G22" s="22"/>
      <c r="H22" s="22"/>
      <c r="I22" s="22"/>
      <c r="J22" s="22"/>
      <c r="K22" s="22"/>
      <c r="L22" s="22"/>
    </row>
    <row r="23" spans="1:12" x14ac:dyDescent="0.25">
      <c r="A23" s="34">
        <v>2015</v>
      </c>
      <c r="B23" s="7" t="s">
        <v>25</v>
      </c>
      <c r="D23" t="s">
        <v>26</v>
      </c>
      <c r="F23" s="7"/>
      <c r="G23" s="22" t="s">
        <v>43</v>
      </c>
      <c r="H23" s="22"/>
      <c r="I23" s="22"/>
      <c r="J23" s="22"/>
      <c r="K23" s="22"/>
      <c r="L23" s="22"/>
    </row>
    <row r="24" spans="1:12" x14ac:dyDescent="0.25">
      <c r="A24" s="50">
        <v>2012</v>
      </c>
      <c r="B24" s="7" t="s">
        <v>40</v>
      </c>
      <c r="D24" s="35" t="s">
        <v>30</v>
      </c>
      <c r="E24" s="35"/>
      <c r="F24" s="7"/>
      <c r="G24" s="25" t="s">
        <v>41</v>
      </c>
      <c r="H24" s="25"/>
      <c r="I24" s="25"/>
      <c r="J24" s="22"/>
      <c r="K24" s="22"/>
      <c r="L24" s="22"/>
    </row>
    <row r="25" spans="1:12" x14ac:dyDescent="0.25">
      <c r="A25" s="33">
        <v>2009</v>
      </c>
      <c r="B25" s="7" t="s">
        <v>28</v>
      </c>
      <c r="D25" s="20" t="s">
        <v>30</v>
      </c>
      <c r="E25" s="20"/>
      <c r="F25" s="7"/>
      <c r="G25" s="22" t="s">
        <v>42</v>
      </c>
      <c r="H25" s="22"/>
      <c r="I25" s="22"/>
      <c r="J25" s="22"/>
      <c r="K25" s="22"/>
      <c r="L25" s="22"/>
    </row>
    <row r="26" spans="1:12" x14ac:dyDescent="0.25">
      <c r="F26" s="7"/>
      <c r="J26" s="22"/>
      <c r="K26" s="22"/>
      <c r="L26" s="22"/>
    </row>
    <row r="27" spans="1:12" x14ac:dyDescent="0.25">
      <c r="A27" s="32" t="s">
        <v>11</v>
      </c>
      <c r="B27" s="7"/>
      <c r="D27" s="22"/>
      <c r="E27" s="22"/>
      <c r="F27" s="7"/>
      <c r="G27" s="22"/>
      <c r="H27" s="22"/>
      <c r="I27" s="22"/>
      <c r="J27" s="22"/>
      <c r="K27" s="22"/>
      <c r="L27" s="22"/>
    </row>
    <row r="28" spans="1:12" x14ac:dyDescent="0.25">
      <c r="A28" s="34">
        <v>2015</v>
      </c>
      <c r="B28" s="7" t="s">
        <v>25</v>
      </c>
      <c r="D28" t="s">
        <v>26</v>
      </c>
      <c r="F28" s="7"/>
      <c r="G28" s="22" t="s">
        <v>45</v>
      </c>
      <c r="H28" s="22"/>
      <c r="I28" s="22"/>
      <c r="J28" s="22"/>
      <c r="K28" s="22"/>
      <c r="L28" s="22"/>
    </row>
    <row r="29" spans="1:12" x14ac:dyDescent="0.25">
      <c r="A29" s="50">
        <v>2010</v>
      </c>
      <c r="B29" s="7" t="s">
        <v>29</v>
      </c>
      <c r="D29" s="35" t="s">
        <v>30</v>
      </c>
      <c r="E29" s="35"/>
      <c r="F29" s="7"/>
      <c r="G29" s="25" t="s">
        <v>11</v>
      </c>
      <c r="H29" s="25"/>
      <c r="I29" s="25"/>
      <c r="J29" s="22"/>
      <c r="K29" s="22"/>
      <c r="L29" s="22"/>
    </row>
    <row r="30" spans="1:12" x14ac:dyDescent="0.25">
      <c r="A30" s="33">
        <v>2011</v>
      </c>
      <c r="B30" s="7" t="s">
        <v>28</v>
      </c>
      <c r="D30" s="20" t="s">
        <v>30</v>
      </c>
      <c r="E30" s="20"/>
      <c r="F30" s="7"/>
      <c r="G30" s="22" t="s">
        <v>44</v>
      </c>
      <c r="H30" s="22"/>
      <c r="I30" s="22"/>
      <c r="J30" s="22"/>
      <c r="K30" s="22"/>
      <c r="L30" s="22"/>
    </row>
    <row r="31" spans="1:12" x14ac:dyDescent="0.25">
      <c r="F31" s="7"/>
      <c r="J31" s="22"/>
      <c r="K31" s="22"/>
      <c r="L31" s="22"/>
    </row>
    <row r="32" spans="1:12" x14ac:dyDescent="0.25">
      <c r="A32" s="32" t="s">
        <v>46</v>
      </c>
      <c r="B32" s="7"/>
      <c r="D32" s="22"/>
      <c r="E32" s="22"/>
      <c r="F32" s="7"/>
      <c r="G32" s="22"/>
      <c r="H32" s="22"/>
      <c r="I32" s="22"/>
      <c r="J32" s="22"/>
      <c r="K32" s="22"/>
      <c r="L32" s="22"/>
    </row>
    <row r="33" spans="1:12" x14ac:dyDescent="0.25">
      <c r="A33" s="34">
        <v>2015</v>
      </c>
      <c r="B33" s="7" t="s">
        <v>25</v>
      </c>
      <c r="D33" t="s">
        <v>26</v>
      </c>
      <c r="F33" s="7"/>
      <c r="G33" s="22" t="s">
        <v>48</v>
      </c>
      <c r="H33" s="22"/>
      <c r="I33" s="22"/>
      <c r="J33" s="22"/>
      <c r="K33" s="22"/>
      <c r="L33" s="22"/>
    </row>
    <row r="34" spans="1:12" x14ac:dyDescent="0.25">
      <c r="A34" s="52" t="s">
        <v>39</v>
      </c>
      <c r="B34" s="7" t="s">
        <v>29</v>
      </c>
      <c r="D34" s="20" t="s">
        <v>30</v>
      </c>
      <c r="E34" s="20"/>
      <c r="F34" s="7"/>
      <c r="G34" s="25" t="s">
        <v>49</v>
      </c>
      <c r="H34" s="25"/>
      <c r="I34" s="25"/>
      <c r="J34" s="22"/>
      <c r="K34" s="22"/>
      <c r="L34" s="22"/>
    </row>
    <row r="35" spans="1:12" x14ac:dyDescent="0.25">
      <c r="A35" s="33">
        <v>2011</v>
      </c>
      <c r="B35" s="7" t="s">
        <v>28</v>
      </c>
      <c r="D35" s="20" t="s">
        <v>30</v>
      </c>
      <c r="E35" s="20"/>
      <c r="F35" s="7"/>
      <c r="G35" s="22" t="s">
        <v>47</v>
      </c>
      <c r="H35" s="22"/>
      <c r="I35" s="22"/>
      <c r="J35" s="22"/>
      <c r="K35" s="22"/>
      <c r="L35" s="22"/>
    </row>
    <row r="36" spans="1:12" x14ac:dyDescent="0.25">
      <c r="F36" s="7"/>
      <c r="K36" s="22"/>
      <c r="L36" s="22"/>
    </row>
    <row r="37" spans="1:12" x14ac:dyDescent="0.25">
      <c r="A37" s="32" t="s">
        <v>50</v>
      </c>
      <c r="B37" s="53"/>
      <c r="D37" s="22"/>
      <c r="E37" s="22"/>
      <c r="F37" s="7"/>
      <c r="G37" s="22"/>
      <c r="H37" s="22"/>
      <c r="I37" s="22"/>
      <c r="J37" s="22"/>
      <c r="K37" s="22"/>
      <c r="L37" s="22"/>
    </row>
    <row r="38" spans="1:12" x14ac:dyDescent="0.25">
      <c r="A38" s="52">
        <v>2015</v>
      </c>
      <c r="B38" s="53" t="s">
        <v>51</v>
      </c>
      <c r="D38" s="20" t="s">
        <v>23</v>
      </c>
      <c r="E38" s="20"/>
      <c r="F38" s="7"/>
      <c r="G38" s="54" t="s">
        <v>52</v>
      </c>
      <c r="H38" s="54"/>
      <c r="I38" s="54"/>
      <c r="J38" s="22"/>
      <c r="K38" s="22"/>
      <c r="L38" s="22"/>
    </row>
    <row r="39" spans="1:12" x14ac:dyDescent="0.25">
      <c r="A39">
        <v>2016</v>
      </c>
      <c r="B39" s="55" t="s">
        <v>14</v>
      </c>
      <c r="D39" s="22" t="s">
        <v>53</v>
      </c>
      <c r="E39" s="22"/>
      <c r="F39" s="53"/>
      <c r="G39" s="56" t="s">
        <v>54</v>
      </c>
      <c r="H39" s="56"/>
      <c r="I39" s="56"/>
      <c r="J39" s="22"/>
      <c r="K39" s="22"/>
      <c r="L39" s="22"/>
    </row>
    <row r="40" spans="1:12" x14ac:dyDescent="0.25">
      <c r="A40">
        <v>2014</v>
      </c>
      <c r="B40" s="31" t="s">
        <v>55</v>
      </c>
      <c r="D40" t="s">
        <v>56</v>
      </c>
      <c r="F40" s="7"/>
      <c r="G40" s="35" t="s">
        <v>57</v>
      </c>
      <c r="H40" s="35"/>
      <c r="I40" s="35"/>
    </row>
    <row r="41" spans="1:12" x14ac:dyDescent="0.25">
      <c r="A41">
        <v>2015</v>
      </c>
      <c r="B41" t="s">
        <v>14</v>
      </c>
      <c r="D41" s="10" t="s">
        <v>101</v>
      </c>
      <c r="G41" t="s">
        <v>102</v>
      </c>
      <c r="I41" t="s">
        <v>104</v>
      </c>
      <c r="J41" t="s">
        <v>103</v>
      </c>
    </row>
    <row r="42" spans="1:12" x14ac:dyDescent="0.25">
      <c r="G42" t="s">
        <v>105</v>
      </c>
      <c r="I42" t="s">
        <v>106</v>
      </c>
      <c r="J42" t="s">
        <v>107</v>
      </c>
    </row>
    <row r="43" spans="1:12" x14ac:dyDescent="0.25">
      <c r="B43" t="s">
        <v>112</v>
      </c>
      <c r="D43" t="s">
        <v>114</v>
      </c>
      <c r="G43" t="s">
        <v>113</v>
      </c>
    </row>
  </sheetData>
  <hyperlinks>
    <hyperlink ref="G38" r:id="rId1"/>
    <hyperlink ref="G5" r:id="rId2" tooltip="Belgium"/>
    <hyperlink ref="G14" r:id="rId3" tooltip="Denmark"/>
    <hyperlink ref="G19" r:id="rId4" tooltip="Netherlands"/>
    <hyperlink ref="G24" r:id="rId5" tooltip="Norway"/>
    <hyperlink ref="G29" r:id="rId6" tooltip="Sweden"/>
    <hyperlink ref="G34" r:id="rId7" tooltip="United Kingdom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pane ySplit="1" topLeftCell="A2" activePane="bottomLeft" state="frozen"/>
      <selection pane="bottomLeft" activeCell="C9" sqref="C9:C63"/>
    </sheetView>
  </sheetViews>
  <sheetFormatPr defaultColWidth="8.85546875" defaultRowHeight="15" x14ac:dyDescent="0.2"/>
  <cols>
    <col min="1" max="1" width="17" style="133" bestFit="1" customWidth="1"/>
    <col min="2" max="2" width="20.28515625" style="133" bestFit="1" customWidth="1"/>
    <col min="3" max="3" width="18.85546875" style="133" bestFit="1" customWidth="1"/>
    <col min="4" max="4" width="8.7109375" style="133" customWidth="1"/>
    <col min="5" max="5" width="10.28515625" style="133" customWidth="1"/>
    <col min="6" max="16384" width="8.85546875" style="133"/>
  </cols>
  <sheetData>
    <row r="1" spans="1:5" ht="15.75" x14ac:dyDescent="0.25">
      <c r="A1" s="135" t="s">
        <v>0</v>
      </c>
      <c r="B1" s="135" t="s">
        <v>187</v>
      </c>
      <c r="C1" s="135" t="s">
        <v>186</v>
      </c>
      <c r="D1" s="135" t="s">
        <v>19</v>
      </c>
      <c r="E1" s="135" t="s">
        <v>173</v>
      </c>
    </row>
    <row r="2" spans="1:5" x14ac:dyDescent="0.2">
      <c r="A2" s="134" t="s">
        <v>13</v>
      </c>
      <c r="B2" s="133" t="s">
        <v>177</v>
      </c>
      <c r="C2" s="133" t="s">
        <v>217</v>
      </c>
      <c r="D2" s="134">
        <v>2015</v>
      </c>
      <c r="E2" s="133">
        <v>1.6</v>
      </c>
    </row>
    <row r="3" spans="1:5" x14ac:dyDescent="0.2">
      <c r="A3" s="185" t="s">
        <v>13</v>
      </c>
      <c r="B3" s="133" t="s">
        <v>177</v>
      </c>
      <c r="C3" s="133" t="s">
        <v>174</v>
      </c>
      <c r="D3" s="185">
        <v>2015</v>
      </c>
      <c r="E3" s="133">
        <v>15.71</v>
      </c>
    </row>
    <row r="4" spans="1:5" x14ac:dyDescent="0.2">
      <c r="A4" s="185" t="s">
        <v>13</v>
      </c>
      <c r="B4" s="133" t="s">
        <v>177</v>
      </c>
      <c r="C4" s="133" t="s">
        <v>175</v>
      </c>
      <c r="D4" s="185">
        <v>2015</v>
      </c>
      <c r="E4" s="133">
        <v>9.19</v>
      </c>
    </row>
    <row r="5" spans="1:5" x14ac:dyDescent="0.2">
      <c r="A5" s="185" t="s">
        <v>13</v>
      </c>
      <c r="B5" s="133" t="s">
        <v>177</v>
      </c>
      <c r="C5" s="133" t="s">
        <v>209</v>
      </c>
      <c r="D5" s="185">
        <v>2015</v>
      </c>
      <c r="E5" s="133">
        <v>1.57</v>
      </c>
    </row>
    <row r="6" spans="1:5" x14ac:dyDescent="0.2">
      <c r="A6" s="185" t="s">
        <v>13</v>
      </c>
      <c r="B6" s="133" t="s">
        <v>177</v>
      </c>
      <c r="C6" s="133" t="s">
        <v>178</v>
      </c>
      <c r="D6" s="185">
        <v>2015</v>
      </c>
      <c r="E6" s="133">
        <v>7.7</v>
      </c>
    </row>
    <row r="7" spans="1:5" x14ac:dyDescent="0.2">
      <c r="A7" s="134" t="s">
        <v>13</v>
      </c>
      <c r="B7" s="133" t="s">
        <v>176</v>
      </c>
      <c r="C7" s="185" t="s">
        <v>174</v>
      </c>
      <c r="D7" s="185">
        <v>2015</v>
      </c>
      <c r="E7" s="185">
        <v>0</v>
      </c>
    </row>
    <row r="8" spans="1:5" x14ac:dyDescent="0.2">
      <c r="A8" s="185" t="s">
        <v>13</v>
      </c>
      <c r="B8" s="133" t="s">
        <v>176</v>
      </c>
      <c r="C8" s="185" t="s">
        <v>175</v>
      </c>
      <c r="D8" s="185">
        <v>2015</v>
      </c>
      <c r="E8" s="185">
        <v>0</v>
      </c>
    </row>
    <row r="9" spans="1:5" x14ac:dyDescent="0.2">
      <c r="A9" s="185" t="s">
        <v>13</v>
      </c>
      <c r="B9" s="133" t="s">
        <v>176</v>
      </c>
      <c r="C9" s="185" t="s">
        <v>108</v>
      </c>
      <c r="D9" s="185">
        <v>2015</v>
      </c>
      <c r="E9" s="185">
        <v>0.5</v>
      </c>
    </row>
    <row r="10" spans="1:5" x14ac:dyDescent="0.2">
      <c r="A10" s="185" t="s">
        <v>13</v>
      </c>
      <c r="B10" s="133" t="s">
        <v>176</v>
      </c>
      <c r="C10" s="185" t="s">
        <v>178</v>
      </c>
      <c r="D10" s="185">
        <v>2015</v>
      </c>
      <c r="E10" s="185">
        <v>9.9</v>
      </c>
    </row>
    <row r="11" spans="1:5" x14ac:dyDescent="0.2">
      <c r="A11" s="185" t="s">
        <v>5</v>
      </c>
      <c r="B11" s="133" t="s">
        <v>177</v>
      </c>
      <c r="C11" s="133" t="s">
        <v>217</v>
      </c>
      <c r="D11" s="185">
        <v>2015</v>
      </c>
      <c r="E11" s="133">
        <v>0.12</v>
      </c>
    </row>
    <row r="12" spans="1:5" x14ac:dyDescent="0.2">
      <c r="A12" s="134" t="s">
        <v>5</v>
      </c>
      <c r="B12" s="133" t="s">
        <v>177</v>
      </c>
      <c r="C12" s="133" t="s">
        <v>174</v>
      </c>
      <c r="D12" s="185">
        <v>2015</v>
      </c>
      <c r="E12" s="133">
        <v>5.84</v>
      </c>
    </row>
    <row r="13" spans="1:5" x14ac:dyDescent="0.2">
      <c r="A13" s="185" t="s">
        <v>5</v>
      </c>
      <c r="B13" s="133" t="s">
        <v>177</v>
      </c>
      <c r="C13" s="133" t="s">
        <v>175</v>
      </c>
      <c r="D13" s="185">
        <v>2015</v>
      </c>
      <c r="E13" s="133">
        <v>1.47</v>
      </c>
    </row>
    <row r="14" spans="1:5" x14ac:dyDescent="0.2">
      <c r="A14" s="185" t="s">
        <v>5</v>
      </c>
      <c r="B14" s="133" t="s">
        <v>177</v>
      </c>
      <c r="C14" s="133" t="s">
        <v>209</v>
      </c>
      <c r="D14" s="185">
        <v>2015</v>
      </c>
      <c r="E14" s="133">
        <v>1.5</v>
      </c>
    </row>
    <row r="15" spans="1:5" x14ac:dyDescent="0.2">
      <c r="A15" s="185" t="s">
        <v>5</v>
      </c>
      <c r="B15" s="133" t="s">
        <v>177</v>
      </c>
      <c r="C15" s="133" t="s">
        <v>178</v>
      </c>
      <c r="D15" s="185">
        <v>2015</v>
      </c>
      <c r="E15" s="133">
        <v>5.0999999999999996</v>
      </c>
    </row>
    <row r="16" spans="1:5" x14ac:dyDescent="0.2">
      <c r="A16" s="185" t="s">
        <v>5</v>
      </c>
      <c r="B16" s="133" t="s">
        <v>176</v>
      </c>
      <c r="C16" s="185" t="s">
        <v>174</v>
      </c>
      <c r="D16" s="185">
        <v>2015</v>
      </c>
      <c r="E16" s="185">
        <v>7.65</v>
      </c>
    </row>
    <row r="17" spans="1:5" x14ac:dyDescent="0.2">
      <c r="A17" s="134" t="s">
        <v>5</v>
      </c>
      <c r="B17" s="133" t="s">
        <v>176</v>
      </c>
      <c r="C17" s="185" t="s">
        <v>175</v>
      </c>
      <c r="D17" s="185">
        <v>2015</v>
      </c>
      <c r="E17" s="185">
        <v>4.1399999999999997</v>
      </c>
    </row>
    <row r="18" spans="1:5" x14ac:dyDescent="0.2">
      <c r="A18" s="185" t="s">
        <v>5</v>
      </c>
      <c r="B18" s="133" t="s">
        <v>176</v>
      </c>
      <c r="C18" s="185" t="s">
        <v>108</v>
      </c>
      <c r="D18" s="185">
        <v>2015</v>
      </c>
      <c r="E18" s="185">
        <v>1.22</v>
      </c>
    </row>
    <row r="19" spans="1:5" x14ac:dyDescent="0.2">
      <c r="A19" s="185" t="s">
        <v>5</v>
      </c>
      <c r="B19" s="133" t="s">
        <v>176</v>
      </c>
      <c r="C19" s="185" t="s">
        <v>178</v>
      </c>
      <c r="D19" s="185">
        <v>2015</v>
      </c>
      <c r="E19" s="185">
        <v>2.7</v>
      </c>
    </row>
    <row r="20" spans="1:5" x14ac:dyDescent="0.2">
      <c r="A20" s="185" t="s">
        <v>7</v>
      </c>
      <c r="B20" s="133" t="s">
        <v>177</v>
      </c>
      <c r="C20" s="133" t="s">
        <v>217</v>
      </c>
      <c r="D20" s="185">
        <v>2015</v>
      </c>
      <c r="E20" s="133">
        <v>10.4</v>
      </c>
    </row>
    <row r="21" spans="1:5" x14ac:dyDescent="0.2">
      <c r="A21" s="185" t="s">
        <v>7</v>
      </c>
      <c r="B21" s="133" t="s">
        <v>177</v>
      </c>
      <c r="C21" s="133" t="s">
        <v>174</v>
      </c>
      <c r="D21" s="185">
        <v>2015</v>
      </c>
      <c r="E21" s="133">
        <v>81.12</v>
      </c>
    </row>
    <row r="22" spans="1:5" x14ac:dyDescent="0.2">
      <c r="A22" s="134" t="s">
        <v>7</v>
      </c>
      <c r="B22" s="133" t="s">
        <v>177</v>
      </c>
      <c r="C22" s="133" t="s">
        <v>175</v>
      </c>
      <c r="D22" s="185">
        <v>2015</v>
      </c>
      <c r="E22" s="133">
        <v>51.76</v>
      </c>
    </row>
    <row r="23" spans="1:5" x14ac:dyDescent="0.2">
      <c r="A23" s="185" t="s">
        <v>7</v>
      </c>
      <c r="B23" s="133" t="s">
        <v>177</v>
      </c>
      <c r="C23" s="133" t="s">
        <v>209</v>
      </c>
      <c r="D23" s="185">
        <v>2015</v>
      </c>
      <c r="E23" s="133">
        <v>13.97</v>
      </c>
    </row>
    <row r="24" spans="1:5" x14ac:dyDescent="0.2">
      <c r="A24" s="185" t="s">
        <v>7</v>
      </c>
      <c r="B24" s="133" t="s">
        <v>177</v>
      </c>
      <c r="C24" s="133" t="s">
        <v>178</v>
      </c>
      <c r="D24" s="185">
        <v>2015</v>
      </c>
      <c r="E24" s="133">
        <v>54.99</v>
      </c>
    </row>
    <row r="25" spans="1:5" x14ac:dyDescent="0.2">
      <c r="A25" s="185" t="s">
        <v>7</v>
      </c>
      <c r="B25" s="133" t="s">
        <v>176</v>
      </c>
      <c r="C25" s="185" t="s">
        <v>174</v>
      </c>
      <c r="D25" s="185">
        <v>2015</v>
      </c>
      <c r="E25" s="185">
        <v>3.62</v>
      </c>
    </row>
    <row r="26" spans="1:5" x14ac:dyDescent="0.2">
      <c r="A26" s="185" t="s">
        <v>7</v>
      </c>
      <c r="B26" s="133" t="s">
        <v>176</v>
      </c>
      <c r="C26" s="185" t="s">
        <v>175</v>
      </c>
      <c r="D26" s="185">
        <v>2015</v>
      </c>
      <c r="E26" s="185">
        <v>6.34</v>
      </c>
    </row>
    <row r="27" spans="1:5" x14ac:dyDescent="0.2">
      <c r="A27" s="134" t="s">
        <v>7</v>
      </c>
      <c r="B27" s="133" t="s">
        <v>176</v>
      </c>
      <c r="C27" s="185" t="s">
        <v>108</v>
      </c>
      <c r="D27" s="185">
        <v>2015</v>
      </c>
      <c r="E27" s="185">
        <v>6.81</v>
      </c>
    </row>
    <row r="28" spans="1:5" x14ac:dyDescent="0.2">
      <c r="A28" s="185" t="s">
        <v>7</v>
      </c>
      <c r="B28" s="133" t="s">
        <v>176</v>
      </c>
      <c r="C28" s="185" t="s">
        <v>178</v>
      </c>
      <c r="D28" s="185">
        <v>2015</v>
      </c>
      <c r="E28" s="185">
        <v>103.1</v>
      </c>
    </row>
    <row r="29" spans="1:5" x14ac:dyDescent="0.2">
      <c r="A29" s="185" t="s">
        <v>41</v>
      </c>
      <c r="B29" s="133" t="s">
        <v>177</v>
      </c>
      <c r="C29" s="133" t="s">
        <v>217</v>
      </c>
      <c r="D29" s="185">
        <v>2015</v>
      </c>
      <c r="E29" s="133">
        <v>0.61</v>
      </c>
    </row>
    <row r="30" spans="1:5" x14ac:dyDescent="0.2">
      <c r="A30" s="185" t="s">
        <v>41</v>
      </c>
      <c r="B30" s="133" t="s">
        <v>177</v>
      </c>
      <c r="C30" s="133" t="s">
        <v>174</v>
      </c>
      <c r="D30" s="185">
        <v>2015</v>
      </c>
      <c r="E30" s="133">
        <v>6.54</v>
      </c>
    </row>
    <row r="31" spans="1:5" x14ac:dyDescent="0.2">
      <c r="A31" s="185" t="s">
        <v>41</v>
      </c>
      <c r="B31" s="133" t="s">
        <v>177</v>
      </c>
      <c r="C31" s="133" t="s">
        <v>175</v>
      </c>
      <c r="D31" s="185">
        <v>2015</v>
      </c>
      <c r="E31" s="133">
        <v>0.48</v>
      </c>
    </row>
    <row r="32" spans="1:5" x14ac:dyDescent="0.2">
      <c r="A32" s="134" t="s">
        <v>41</v>
      </c>
      <c r="B32" s="133" t="s">
        <v>177</v>
      </c>
      <c r="C32" s="133" t="s">
        <v>209</v>
      </c>
      <c r="D32" s="185">
        <v>2015</v>
      </c>
      <c r="E32" s="133">
        <v>0.95</v>
      </c>
    </row>
    <row r="33" spans="1:5" x14ac:dyDescent="0.2">
      <c r="A33" s="185" t="s">
        <v>41</v>
      </c>
      <c r="B33" s="133" t="s">
        <v>177</v>
      </c>
      <c r="C33" s="133" t="s">
        <v>178</v>
      </c>
      <c r="D33" s="185">
        <v>2015</v>
      </c>
      <c r="E33" s="133">
        <v>10</v>
      </c>
    </row>
    <row r="34" spans="1:5" x14ac:dyDescent="0.2">
      <c r="A34" s="185" t="s">
        <v>41</v>
      </c>
      <c r="B34" s="133" t="s">
        <v>176</v>
      </c>
      <c r="C34" s="185" t="s">
        <v>174</v>
      </c>
      <c r="D34" s="185">
        <v>2015</v>
      </c>
      <c r="E34" s="185">
        <v>91.4</v>
      </c>
    </row>
    <row r="35" spans="1:5" x14ac:dyDescent="0.2">
      <c r="A35" s="185" t="s">
        <v>41</v>
      </c>
      <c r="B35" s="133" t="s">
        <v>176</v>
      </c>
      <c r="C35" s="185" t="s">
        <v>175</v>
      </c>
      <c r="D35" s="185">
        <v>2015</v>
      </c>
      <c r="E35" s="185">
        <v>102.1</v>
      </c>
    </row>
    <row r="36" spans="1:5" x14ac:dyDescent="0.2">
      <c r="A36" s="185" t="s">
        <v>41</v>
      </c>
      <c r="B36" s="133" t="s">
        <v>176</v>
      </c>
      <c r="C36" s="185" t="s">
        <v>108</v>
      </c>
      <c r="D36" s="185">
        <v>2015</v>
      </c>
      <c r="E36" s="185">
        <v>0.2</v>
      </c>
    </row>
    <row r="37" spans="1:5" x14ac:dyDescent="0.2">
      <c r="A37" s="134" t="s">
        <v>41</v>
      </c>
      <c r="B37" s="133" t="s">
        <v>176</v>
      </c>
      <c r="C37" s="134" t="s">
        <v>178</v>
      </c>
      <c r="D37" s="134">
        <v>2015</v>
      </c>
      <c r="E37" s="134">
        <v>14.1</v>
      </c>
    </row>
    <row r="38" spans="1:5" x14ac:dyDescent="0.2">
      <c r="A38" s="134" t="s">
        <v>11</v>
      </c>
      <c r="B38" s="133" t="s">
        <v>177</v>
      </c>
      <c r="C38" s="133" t="s">
        <v>217</v>
      </c>
      <c r="D38" s="134">
        <v>2015</v>
      </c>
      <c r="E38" s="133">
        <v>1.04</v>
      </c>
    </row>
    <row r="39" spans="1:5" x14ac:dyDescent="0.2">
      <c r="A39" s="134" t="s">
        <v>11</v>
      </c>
      <c r="B39" s="133" t="s">
        <v>177</v>
      </c>
      <c r="C39" s="133" t="s">
        <v>174</v>
      </c>
      <c r="D39" s="134">
        <v>2015</v>
      </c>
      <c r="E39" s="133">
        <v>8.52</v>
      </c>
    </row>
    <row r="40" spans="1:5" x14ac:dyDescent="0.2">
      <c r="A40" s="134" t="s">
        <v>11</v>
      </c>
      <c r="B40" s="133" t="s">
        <v>177</v>
      </c>
      <c r="C40" s="133" t="s">
        <v>175</v>
      </c>
      <c r="D40" s="134">
        <v>2015</v>
      </c>
      <c r="E40" s="133">
        <v>0.75</v>
      </c>
    </row>
    <row r="41" spans="1:5" x14ac:dyDescent="0.2">
      <c r="A41" s="134" t="s">
        <v>11</v>
      </c>
      <c r="B41" s="133" t="s">
        <v>177</v>
      </c>
      <c r="C41" s="133" t="s">
        <v>209</v>
      </c>
      <c r="D41" s="134">
        <v>2015</v>
      </c>
      <c r="E41" s="133">
        <v>6.53</v>
      </c>
    </row>
    <row r="42" spans="1:5" x14ac:dyDescent="0.2">
      <c r="A42" s="134" t="s">
        <v>11</v>
      </c>
      <c r="B42" s="133" t="s">
        <v>177</v>
      </c>
      <c r="C42" s="133" t="s">
        <v>178</v>
      </c>
      <c r="D42" s="134">
        <v>2015</v>
      </c>
      <c r="E42" s="133">
        <v>14.93</v>
      </c>
    </row>
    <row r="43" spans="1:5" x14ac:dyDescent="0.2">
      <c r="A43" s="134" t="s">
        <v>11</v>
      </c>
      <c r="B43" s="133" t="s">
        <v>176</v>
      </c>
      <c r="C43" s="134" t="s">
        <v>174</v>
      </c>
      <c r="D43" s="134">
        <v>2015</v>
      </c>
      <c r="E43" s="134">
        <v>0</v>
      </c>
    </row>
    <row r="44" spans="1:5" x14ac:dyDescent="0.2">
      <c r="A44" s="134" t="s">
        <v>11</v>
      </c>
      <c r="B44" s="133" t="s">
        <v>176</v>
      </c>
      <c r="C44" s="185" t="s">
        <v>175</v>
      </c>
      <c r="D44" s="134">
        <v>2015</v>
      </c>
      <c r="E44" s="134">
        <v>0</v>
      </c>
    </row>
    <row r="45" spans="1:5" x14ac:dyDescent="0.2">
      <c r="A45" s="134" t="s">
        <v>11</v>
      </c>
      <c r="B45" s="133" t="s">
        <v>176</v>
      </c>
      <c r="C45" s="185" t="s">
        <v>108</v>
      </c>
      <c r="D45" s="134">
        <v>2015</v>
      </c>
      <c r="E45" s="134">
        <v>1.4</v>
      </c>
    </row>
    <row r="46" spans="1:5" x14ac:dyDescent="0.2">
      <c r="A46" s="134" t="s">
        <v>11</v>
      </c>
      <c r="B46" s="133" t="s">
        <v>176</v>
      </c>
      <c r="C46" s="134" t="s">
        <v>178</v>
      </c>
      <c r="D46" s="134">
        <v>2015</v>
      </c>
      <c r="E46" s="134">
        <v>32.200000000000003</v>
      </c>
    </row>
    <row r="47" spans="1:5" x14ac:dyDescent="0.2">
      <c r="A47" s="134" t="s">
        <v>36</v>
      </c>
      <c r="B47" s="133" t="s">
        <v>177</v>
      </c>
      <c r="C47" s="133" t="s">
        <v>217</v>
      </c>
      <c r="D47" s="134">
        <v>2015</v>
      </c>
      <c r="E47" s="133">
        <v>1.53</v>
      </c>
    </row>
    <row r="48" spans="1:5" x14ac:dyDescent="0.2">
      <c r="A48" s="185" t="s">
        <v>36</v>
      </c>
      <c r="B48" s="133" t="s">
        <v>177</v>
      </c>
      <c r="C48" s="133" t="s">
        <v>174</v>
      </c>
      <c r="D48" s="134">
        <v>2015</v>
      </c>
      <c r="E48" s="133">
        <v>17.193000000000001</v>
      </c>
    </row>
    <row r="49" spans="1:5" x14ac:dyDescent="0.2">
      <c r="A49" s="185" t="s">
        <v>36</v>
      </c>
      <c r="B49" s="133" t="s">
        <v>177</v>
      </c>
      <c r="C49" s="133" t="s">
        <v>175</v>
      </c>
      <c r="D49" s="134">
        <v>2015</v>
      </c>
      <c r="E49" s="133">
        <v>17.170000000000002</v>
      </c>
    </row>
    <row r="50" spans="1:5" x14ac:dyDescent="0.2">
      <c r="A50" s="185" t="s">
        <v>36</v>
      </c>
      <c r="B50" s="133" t="s">
        <v>177</v>
      </c>
      <c r="C50" s="133" t="s">
        <v>209</v>
      </c>
      <c r="D50" s="134">
        <v>2015</v>
      </c>
      <c r="E50" s="133">
        <v>1.23</v>
      </c>
    </row>
    <row r="51" spans="1:5" x14ac:dyDescent="0.2">
      <c r="A51" s="185" t="s">
        <v>36</v>
      </c>
      <c r="B51" s="133" t="s">
        <v>177</v>
      </c>
      <c r="C51" s="133" t="s">
        <v>178</v>
      </c>
      <c r="D51" s="134">
        <v>2015</v>
      </c>
      <c r="E51" s="133">
        <v>11.33</v>
      </c>
    </row>
    <row r="52" spans="1:5" x14ac:dyDescent="0.2">
      <c r="A52" s="185" t="s">
        <v>36</v>
      </c>
      <c r="B52" s="133" t="s">
        <v>176</v>
      </c>
      <c r="C52" s="134" t="s">
        <v>174</v>
      </c>
      <c r="D52" s="134">
        <v>2015</v>
      </c>
      <c r="E52" s="134">
        <v>2</v>
      </c>
    </row>
    <row r="53" spans="1:5" x14ac:dyDescent="0.2">
      <c r="A53" s="185" t="s">
        <v>36</v>
      </c>
      <c r="B53" s="133" t="s">
        <v>176</v>
      </c>
      <c r="C53" s="134" t="s">
        <v>175</v>
      </c>
      <c r="D53" s="134">
        <v>2015</v>
      </c>
      <c r="E53" s="134">
        <v>39</v>
      </c>
    </row>
    <row r="54" spans="1:5" x14ac:dyDescent="0.2">
      <c r="A54" s="185" t="s">
        <v>36</v>
      </c>
      <c r="B54" s="133" t="s">
        <v>176</v>
      </c>
      <c r="C54" s="185" t="s">
        <v>108</v>
      </c>
      <c r="D54" s="134">
        <v>2015</v>
      </c>
      <c r="E54" s="134">
        <v>0.65</v>
      </c>
    </row>
    <row r="55" spans="1:5" x14ac:dyDescent="0.2">
      <c r="A55" s="185" t="s">
        <v>36</v>
      </c>
      <c r="B55" s="133" t="s">
        <v>176</v>
      </c>
      <c r="C55" s="134" t="s">
        <v>178</v>
      </c>
      <c r="D55" s="134">
        <v>2015</v>
      </c>
      <c r="E55" s="134">
        <v>5.95</v>
      </c>
    </row>
    <row r="56" spans="1:5" x14ac:dyDescent="0.2">
      <c r="A56" s="134" t="s">
        <v>46</v>
      </c>
      <c r="B56" s="133" t="s">
        <v>177</v>
      </c>
      <c r="C56" s="133" t="s">
        <v>217</v>
      </c>
      <c r="D56" s="134">
        <v>2015</v>
      </c>
      <c r="E56" s="133">
        <v>3.24</v>
      </c>
    </row>
    <row r="57" spans="1:5" x14ac:dyDescent="0.2">
      <c r="A57" s="134" t="s">
        <v>46</v>
      </c>
      <c r="B57" s="133" t="s">
        <v>177</v>
      </c>
      <c r="C57" s="133" t="s">
        <v>174</v>
      </c>
      <c r="D57" s="134">
        <v>2015</v>
      </c>
      <c r="E57" s="133">
        <v>58.02</v>
      </c>
    </row>
    <row r="58" spans="1:5" x14ac:dyDescent="0.2">
      <c r="A58" s="134" t="s">
        <v>46</v>
      </c>
      <c r="B58" s="133" t="s">
        <v>177</v>
      </c>
      <c r="C58" s="133" t="s">
        <v>175</v>
      </c>
      <c r="D58" s="134">
        <v>2015</v>
      </c>
      <c r="E58" s="133">
        <v>37.97</v>
      </c>
    </row>
    <row r="59" spans="1:5" x14ac:dyDescent="0.2">
      <c r="A59" s="134" t="s">
        <v>46</v>
      </c>
      <c r="B59" s="133" t="s">
        <v>177</v>
      </c>
      <c r="C59" s="133" t="s">
        <v>209</v>
      </c>
      <c r="D59" s="134">
        <v>2015</v>
      </c>
      <c r="E59" s="133">
        <v>3.77</v>
      </c>
    </row>
    <row r="60" spans="1:5" x14ac:dyDescent="0.2">
      <c r="A60" s="134" t="s">
        <v>46</v>
      </c>
      <c r="B60" s="133" t="s">
        <v>177</v>
      </c>
      <c r="C60" s="133" t="s">
        <v>178</v>
      </c>
      <c r="D60" s="134">
        <v>2015</v>
      </c>
      <c r="E60" s="133">
        <v>27.02</v>
      </c>
    </row>
    <row r="61" spans="1:5" x14ac:dyDescent="0.2">
      <c r="A61" s="134" t="s">
        <v>46</v>
      </c>
      <c r="B61" s="133" t="s">
        <v>176</v>
      </c>
      <c r="C61" s="134" t="s">
        <v>174</v>
      </c>
      <c r="D61" s="134">
        <v>2015</v>
      </c>
      <c r="E61" s="134">
        <v>46.5</v>
      </c>
    </row>
    <row r="62" spans="1:5" x14ac:dyDescent="0.2">
      <c r="A62" s="134" t="s">
        <v>46</v>
      </c>
      <c r="B62" s="133" t="s">
        <v>176</v>
      </c>
      <c r="C62" s="134" t="s">
        <v>175</v>
      </c>
      <c r="D62" s="134">
        <v>2015</v>
      </c>
      <c r="E62" s="134">
        <v>35.700000000000003</v>
      </c>
    </row>
    <row r="63" spans="1:5" x14ac:dyDescent="0.2">
      <c r="A63" s="134" t="s">
        <v>46</v>
      </c>
      <c r="B63" s="133" t="s">
        <v>176</v>
      </c>
      <c r="C63" s="185" t="s">
        <v>108</v>
      </c>
      <c r="D63" s="134">
        <v>2015</v>
      </c>
      <c r="E63" s="134">
        <v>3.5</v>
      </c>
    </row>
    <row r="64" spans="1:5" x14ac:dyDescent="0.2">
      <c r="A64" s="134" t="s">
        <v>46</v>
      </c>
      <c r="B64" s="133" t="s">
        <v>176</v>
      </c>
      <c r="C64" s="185" t="s">
        <v>178</v>
      </c>
      <c r="D64" s="134">
        <v>2015</v>
      </c>
      <c r="E64" s="134">
        <v>32.6</v>
      </c>
    </row>
  </sheetData>
  <autoFilter ref="A1:E64">
    <sortState ref="A2:E64">
      <sortCondition ref="A1:A64"/>
    </sortState>
  </autoFilter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pane ySplit="1" topLeftCell="A2" activePane="bottomLeft" state="frozen"/>
      <selection pane="bottomLeft" activeCell="A17" sqref="A17:A21"/>
    </sheetView>
  </sheetViews>
  <sheetFormatPr defaultColWidth="8.85546875" defaultRowHeight="15" x14ac:dyDescent="0.2"/>
  <cols>
    <col min="1" max="1" width="17" style="133" bestFit="1" customWidth="1"/>
    <col min="2" max="2" width="15.85546875" style="133" customWidth="1"/>
    <col min="3" max="3" width="27.28515625" style="133" bestFit="1" customWidth="1"/>
    <col min="4" max="4" width="12.140625" style="133" bestFit="1" customWidth="1"/>
    <col min="5" max="16384" width="8.85546875" style="133"/>
  </cols>
  <sheetData>
    <row r="1" spans="1:4" ht="15.75" x14ac:dyDescent="0.25">
      <c r="A1" s="135" t="s">
        <v>0</v>
      </c>
      <c r="B1" s="135" t="s">
        <v>183</v>
      </c>
      <c r="C1" s="135" t="s">
        <v>179</v>
      </c>
      <c r="D1" s="135" t="s">
        <v>182</v>
      </c>
    </row>
    <row r="2" spans="1:4" x14ac:dyDescent="0.2">
      <c r="A2" s="134" t="s">
        <v>13</v>
      </c>
      <c r="B2" s="133" t="s">
        <v>55</v>
      </c>
      <c r="C2" s="133" t="s">
        <v>185</v>
      </c>
      <c r="D2" s="134">
        <f>'Energy table'!U5</f>
        <v>712</v>
      </c>
    </row>
    <row r="3" spans="1:4" x14ac:dyDescent="0.2">
      <c r="A3" s="134" t="s">
        <v>13</v>
      </c>
      <c r="B3" s="133" t="s">
        <v>55</v>
      </c>
      <c r="C3" s="133" t="s">
        <v>205</v>
      </c>
      <c r="D3" s="185">
        <f>'Energy table'!Z5</f>
        <v>1500</v>
      </c>
    </row>
    <row r="4" spans="1:4" x14ac:dyDescent="0.2">
      <c r="A4" s="134" t="s">
        <v>13</v>
      </c>
      <c r="B4" s="133" t="s">
        <v>55</v>
      </c>
      <c r="C4" s="133" t="s">
        <v>206</v>
      </c>
      <c r="D4" s="134">
        <f>AVERAGE('Energy table'!AA5:AB5)</f>
        <v>3000</v>
      </c>
    </row>
    <row r="5" spans="1:4" x14ac:dyDescent="0.2">
      <c r="A5" s="134" t="s">
        <v>13</v>
      </c>
      <c r="B5" s="133" t="s">
        <v>184</v>
      </c>
      <c r="C5" s="133" t="s">
        <v>180</v>
      </c>
      <c r="D5" s="134">
        <f>'Energy table'!W5</f>
        <v>2200</v>
      </c>
    </row>
    <row r="6" spans="1:4" x14ac:dyDescent="0.2">
      <c r="A6" s="134" t="s">
        <v>13</v>
      </c>
      <c r="B6" s="133" t="s">
        <v>184</v>
      </c>
      <c r="C6" s="133" t="s">
        <v>181</v>
      </c>
      <c r="D6" s="134" t="str">
        <f>'Energy table'!Y5</f>
        <v>UNKNOWN</v>
      </c>
    </row>
    <row r="7" spans="1:4" x14ac:dyDescent="0.2">
      <c r="A7" s="134" t="s">
        <v>5</v>
      </c>
      <c r="B7" s="133" t="s">
        <v>55</v>
      </c>
      <c r="C7" s="133" t="s">
        <v>185</v>
      </c>
      <c r="D7" s="134">
        <f>'Energy table'!U6</f>
        <v>1271</v>
      </c>
    </row>
    <row r="8" spans="1:4" x14ac:dyDescent="0.2">
      <c r="A8" s="134" t="s">
        <v>5</v>
      </c>
      <c r="B8" s="133" t="s">
        <v>55</v>
      </c>
      <c r="C8" s="133" t="s">
        <v>205</v>
      </c>
      <c r="D8" s="185">
        <f>'Energy table'!Z6</f>
        <v>2800</v>
      </c>
    </row>
    <row r="9" spans="1:4" x14ac:dyDescent="0.2">
      <c r="A9" s="134" t="s">
        <v>5</v>
      </c>
      <c r="B9" s="133" t="s">
        <v>55</v>
      </c>
      <c r="C9" s="133" t="s">
        <v>206</v>
      </c>
      <c r="D9" s="185">
        <f>AVERAGE('Energy table'!AA6:AB6)</f>
        <v>4010</v>
      </c>
    </row>
    <row r="10" spans="1:4" x14ac:dyDescent="0.2">
      <c r="A10" s="134" t="s">
        <v>5</v>
      </c>
      <c r="B10" s="133" t="s">
        <v>184</v>
      </c>
      <c r="C10" s="133" t="s">
        <v>180</v>
      </c>
      <c r="D10" s="185">
        <f>'Energy table'!W6</f>
        <v>1500</v>
      </c>
    </row>
    <row r="11" spans="1:4" x14ac:dyDescent="0.2">
      <c r="A11" s="134" t="s">
        <v>5</v>
      </c>
      <c r="B11" s="133" t="s">
        <v>184</v>
      </c>
      <c r="C11" s="133" t="s">
        <v>181</v>
      </c>
      <c r="D11" s="185" t="str">
        <f>'Energy table'!Y6</f>
        <v>UNKNOWN</v>
      </c>
    </row>
    <row r="12" spans="1:4" x14ac:dyDescent="0.2">
      <c r="A12" s="134" t="s">
        <v>7</v>
      </c>
      <c r="B12" s="133" t="s">
        <v>55</v>
      </c>
      <c r="C12" s="133" t="s">
        <v>185</v>
      </c>
      <c r="D12" s="185">
        <f>'Energy table'!U7</f>
        <v>4108</v>
      </c>
    </row>
    <row r="13" spans="1:4" x14ac:dyDescent="0.2">
      <c r="A13" s="134" t="s">
        <v>7</v>
      </c>
      <c r="B13" s="133" t="s">
        <v>55</v>
      </c>
      <c r="C13" s="133" t="s">
        <v>205</v>
      </c>
      <c r="D13" s="185">
        <f>'Energy table'!Z7</f>
        <v>6500</v>
      </c>
    </row>
    <row r="14" spans="1:4" x14ac:dyDescent="0.2">
      <c r="A14" s="134" t="s">
        <v>7</v>
      </c>
      <c r="B14" s="133" t="s">
        <v>55</v>
      </c>
      <c r="C14" s="133" t="s">
        <v>206</v>
      </c>
      <c r="D14" s="185">
        <f>AVERAGE('Energy table'!AA7:AB7)</f>
        <v>18750</v>
      </c>
    </row>
    <row r="15" spans="1:4" x14ac:dyDescent="0.2">
      <c r="A15" s="134" t="s">
        <v>7</v>
      </c>
      <c r="B15" s="133" t="s">
        <v>184</v>
      </c>
      <c r="C15" s="133" t="s">
        <v>180</v>
      </c>
      <c r="D15" s="185">
        <f>'Energy table'!W7</f>
        <v>6500</v>
      </c>
    </row>
    <row r="16" spans="1:4" x14ac:dyDescent="0.2">
      <c r="A16" s="134" t="s">
        <v>7</v>
      </c>
      <c r="B16" s="133" t="s">
        <v>184</v>
      </c>
      <c r="C16" s="133" t="s">
        <v>181</v>
      </c>
      <c r="D16" s="185">
        <f>'Energy table'!Y7</f>
        <v>15000</v>
      </c>
    </row>
    <row r="17" spans="1:4" x14ac:dyDescent="0.2">
      <c r="A17" s="185" t="s">
        <v>36</v>
      </c>
      <c r="B17" s="133" t="s">
        <v>55</v>
      </c>
      <c r="C17" s="133" t="s">
        <v>185</v>
      </c>
      <c r="D17" s="185">
        <f>'Energy table'!U8</f>
        <v>1118</v>
      </c>
    </row>
    <row r="18" spans="1:4" x14ac:dyDescent="0.2">
      <c r="A18" s="185" t="s">
        <v>36</v>
      </c>
      <c r="B18" s="133" t="s">
        <v>55</v>
      </c>
      <c r="C18" s="133" t="s">
        <v>205</v>
      </c>
      <c r="D18" s="185">
        <f>'Energy table'!Z8</f>
        <v>1400</v>
      </c>
    </row>
    <row r="19" spans="1:4" x14ac:dyDescent="0.2">
      <c r="A19" s="185" t="s">
        <v>36</v>
      </c>
      <c r="B19" s="133" t="s">
        <v>55</v>
      </c>
      <c r="C19" s="133" t="s">
        <v>206</v>
      </c>
      <c r="D19" s="185">
        <f>AVERAGE('Energy table'!AA8:AB8)</f>
        <v>6500</v>
      </c>
    </row>
    <row r="20" spans="1:4" x14ac:dyDescent="0.2">
      <c r="A20" s="185" t="s">
        <v>36</v>
      </c>
      <c r="B20" s="133" t="s">
        <v>184</v>
      </c>
      <c r="C20" s="133" t="s">
        <v>180</v>
      </c>
      <c r="D20" s="185">
        <f>'Energy table'!W8</f>
        <v>3022</v>
      </c>
    </row>
    <row r="21" spans="1:4" x14ac:dyDescent="0.2">
      <c r="A21" s="185" t="s">
        <v>36</v>
      </c>
      <c r="B21" s="133" t="s">
        <v>184</v>
      </c>
      <c r="C21" s="133" t="s">
        <v>181</v>
      </c>
      <c r="D21" s="185" t="str">
        <f>'Energy table'!Y8</f>
        <v>UNKNOWN</v>
      </c>
    </row>
    <row r="22" spans="1:4" x14ac:dyDescent="0.2">
      <c r="A22" s="134" t="s">
        <v>41</v>
      </c>
      <c r="B22" s="133" t="s">
        <v>55</v>
      </c>
      <c r="C22" s="133" t="s">
        <v>185</v>
      </c>
      <c r="D22" s="185">
        <f>'Energy table'!U9</f>
        <v>2</v>
      </c>
    </row>
    <row r="23" spans="1:4" x14ac:dyDescent="0.2">
      <c r="A23" s="134" t="s">
        <v>41</v>
      </c>
      <c r="B23" s="133" t="s">
        <v>55</v>
      </c>
      <c r="C23" s="133" t="s">
        <v>205</v>
      </c>
      <c r="D23" s="185">
        <f>'Energy table'!Z9</f>
        <v>0</v>
      </c>
    </row>
    <row r="24" spans="1:4" x14ac:dyDescent="0.2">
      <c r="A24" s="134" t="s">
        <v>41</v>
      </c>
      <c r="B24" s="133" t="s">
        <v>55</v>
      </c>
      <c r="C24" s="133" t="s">
        <v>206</v>
      </c>
      <c r="D24" s="185">
        <f>AVERAGE('Energy table'!AA9:AB9)</f>
        <v>0</v>
      </c>
    </row>
    <row r="25" spans="1:4" x14ac:dyDescent="0.2">
      <c r="A25" s="134" t="s">
        <v>41</v>
      </c>
      <c r="B25" s="133" t="s">
        <v>184</v>
      </c>
      <c r="C25" s="133" t="s">
        <v>180</v>
      </c>
      <c r="D25" s="185" t="str">
        <f>'Energy table'!W9</f>
        <v>UNKNOWN</v>
      </c>
    </row>
    <row r="26" spans="1:4" x14ac:dyDescent="0.2">
      <c r="A26" s="134" t="s">
        <v>41</v>
      </c>
      <c r="B26" s="133" t="s">
        <v>184</v>
      </c>
      <c r="C26" s="133" t="s">
        <v>181</v>
      </c>
      <c r="D26" s="185" t="str">
        <f>'Energy table'!Y9</f>
        <v>UNKNOWN</v>
      </c>
    </row>
    <row r="27" spans="1:4" x14ac:dyDescent="0.2">
      <c r="A27" s="134" t="s">
        <v>11</v>
      </c>
      <c r="B27" s="133" t="s">
        <v>55</v>
      </c>
      <c r="C27" s="133" t="s">
        <v>185</v>
      </c>
      <c r="D27" s="185">
        <f>'Energy table'!U10</f>
        <v>202</v>
      </c>
    </row>
    <row r="28" spans="1:4" x14ac:dyDescent="0.2">
      <c r="A28" s="134" t="s">
        <v>11</v>
      </c>
      <c r="B28" s="133" t="s">
        <v>55</v>
      </c>
      <c r="C28" s="133" t="s">
        <v>205</v>
      </c>
      <c r="D28" s="185">
        <f>'Energy table'!Z10</f>
        <v>212</v>
      </c>
    </row>
    <row r="29" spans="1:4" x14ac:dyDescent="0.2">
      <c r="A29" s="134" t="s">
        <v>11</v>
      </c>
      <c r="B29" s="133" t="s">
        <v>55</v>
      </c>
      <c r="C29" s="133" t="s">
        <v>206</v>
      </c>
      <c r="D29" s="185">
        <f>AVERAGE('Energy table'!AA10:AB10)</f>
        <v>1101</v>
      </c>
    </row>
    <row r="30" spans="1:4" x14ac:dyDescent="0.2">
      <c r="A30" s="134" t="s">
        <v>11</v>
      </c>
      <c r="B30" s="133" t="s">
        <v>184</v>
      </c>
      <c r="C30" s="133" t="s">
        <v>180</v>
      </c>
      <c r="D30" s="185">
        <f>'Energy table'!W10</f>
        <v>182</v>
      </c>
    </row>
    <row r="31" spans="1:4" x14ac:dyDescent="0.2">
      <c r="A31" s="134" t="s">
        <v>11</v>
      </c>
      <c r="B31" s="133" t="s">
        <v>184</v>
      </c>
      <c r="C31" s="133" t="s">
        <v>181</v>
      </c>
      <c r="D31" s="185" t="str">
        <f>'Energy table'!Y10</f>
        <v>UNKNOWN</v>
      </c>
    </row>
    <row r="32" spans="1:4" x14ac:dyDescent="0.2">
      <c r="A32" s="134" t="s">
        <v>46</v>
      </c>
      <c r="B32" s="133" t="s">
        <v>55</v>
      </c>
      <c r="C32" s="133" t="s">
        <v>185</v>
      </c>
      <c r="D32" s="185">
        <f>'Energy table'!U11</f>
        <v>5156</v>
      </c>
    </row>
    <row r="33" spans="1:4" x14ac:dyDescent="0.2">
      <c r="A33" s="134" t="s">
        <v>46</v>
      </c>
      <c r="B33" s="133" t="s">
        <v>55</v>
      </c>
      <c r="C33" s="133" t="s">
        <v>205</v>
      </c>
      <c r="D33" s="185">
        <f>'Energy table'!Z11</f>
        <v>9500</v>
      </c>
    </row>
    <row r="34" spans="1:4" x14ac:dyDescent="0.2">
      <c r="A34" s="134" t="s">
        <v>46</v>
      </c>
      <c r="B34" s="133" t="s">
        <v>55</v>
      </c>
      <c r="C34" s="133" t="s">
        <v>206</v>
      </c>
      <c r="D34" s="185">
        <f>AVERAGE('Energy table'!AA11:AB11)</f>
        <v>23500</v>
      </c>
    </row>
    <row r="35" spans="1:4" x14ac:dyDescent="0.2">
      <c r="A35" s="134" t="s">
        <v>46</v>
      </c>
      <c r="B35" s="133" t="s">
        <v>184</v>
      </c>
      <c r="C35" s="133" t="s">
        <v>180</v>
      </c>
      <c r="D35" s="185">
        <f>'Energy table'!W11</f>
        <v>9800</v>
      </c>
    </row>
    <row r="36" spans="1:4" x14ac:dyDescent="0.2">
      <c r="A36" s="134" t="s">
        <v>46</v>
      </c>
      <c r="B36" s="133" t="s">
        <v>184</v>
      </c>
      <c r="C36" s="133" t="s">
        <v>181</v>
      </c>
      <c r="D36" s="185" t="str">
        <f>'Energy table'!Y11</f>
        <v>UNKNOWN</v>
      </c>
    </row>
  </sheetData>
  <autoFilter ref="A1:D36">
    <sortState ref="A4:D34">
      <sortCondition ref="C1:C36"/>
    </sortState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pane ySplit="1" topLeftCell="A2" activePane="bottomLeft" state="frozen"/>
      <selection pane="bottomLeft" activeCell="I19" sqref="I19"/>
    </sheetView>
  </sheetViews>
  <sheetFormatPr defaultColWidth="8.85546875" defaultRowHeight="15" x14ac:dyDescent="0.2"/>
  <cols>
    <col min="1" max="1" width="17" style="133" bestFit="1" customWidth="1"/>
    <col min="2" max="2" width="17" style="191" customWidth="1"/>
    <col min="3" max="3" width="14.28515625" style="133" customWidth="1"/>
    <col min="4" max="4" width="15.85546875" style="133" customWidth="1"/>
    <col min="5" max="5" width="14.140625" style="133" bestFit="1" customWidth="1"/>
    <col min="6" max="8" width="8.85546875" style="133"/>
    <col min="9" max="9" width="17.5703125" style="133" bestFit="1" customWidth="1"/>
    <col min="10" max="10" width="12.85546875" style="133" bestFit="1" customWidth="1"/>
    <col min="11" max="16384" width="8.85546875" style="133"/>
  </cols>
  <sheetData>
    <row r="1" spans="1:12" s="142" customFormat="1" ht="42.75" x14ac:dyDescent="0.25">
      <c r="A1" s="140" t="s">
        <v>0</v>
      </c>
      <c r="B1" s="189" t="s">
        <v>188</v>
      </c>
      <c r="C1" s="140" t="s">
        <v>190</v>
      </c>
      <c r="D1" s="140" t="s">
        <v>204</v>
      </c>
      <c r="E1" s="140" t="s">
        <v>189</v>
      </c>
    </row>
    <row r="2" spans="1:12" s="188" customFormat="1" x14ac:dyDescent="0.2">
      <c r="A2" s="186" t="s">
        <v>13</v>
      </c>
      <c r="B2" s="192">
        <v>2017</v>
      </c>
      <c r="C2" s="192">
        <f>'Energy table'!U5/5</f>
        <v>142.4</v>
      </c>
      <c r="D2" s="192">
        <f>'Energy table'!U5/5</f>
        <v>142.4</v>
      </c>
      <c r="E2" s="192">
        <f>D2</f>
        <v>142.4</v>
      </c>
    </row>
    <row r="3" spans="1:12" s="188" customFormat="1" x14ac:dyDescent="0.2">
      <c r="A3" s="185" t="s">
        <v>13</v>
      </c>
      <c r="B3" s="190">
        <v>2020</v>
      </c>
      <c r="C3" s="187">
        <f>'Energy table'!AK5</f>
        <v>52.533333333333331</v>
      </c>
      <c r="D3" s="187">
        <f>'Energy table'!AG5</f>
        <v>112.57142857142857</v>
      </c>
      <c r="E3" s="187">
        <f>AVERAGE(C3:D3)</f>
        <v>82.552380952380958</v>
      </c>
    </row>
    <row r="4" spans="1:12" s="188" customFormat="1" x14ac:dyDescent="0.2">
      <c r="A4" s="185" t="s">
        <v>13</v>
      </c>
      <c r="B4" s="190">
        <v>2030</v>
      </c>
      <c r="C4" s="187">
        <f>'Energy table'!AR5</f>
        <v>152.53333333333333</v>
      </c>
      <c r="D4" s="187">
        <f>'Energy table'!AN5</f>
        <v>326.85714285714283</v>
      </c>
      <c r="E4" s="187">
        <f>AVERAGE(C4:D4)</f>
        <v>239.6952380952381</v>
      </c>
    </row>
    <row r="5" spans="1:12" s="188" customFormat="1" x14ac:dyDescent="0.2">
      <c r="A5" s="186" t="s">
        <v>5</v>
      </c>
      <c r="B5" s="192">
        <v>2017</v>
      </c>
      <c r="C5" s="192">
        <f>'Energy table'!U6/5</f>
        <v>254.2</v>
      </c>
      <c r="D5" s="192">
        <f>'Energy table'!U6/5</f>
        <v>254.2</v>
      </c>
      <c r="E5" s="192">
        <f>D5</f>
        <v>254.2</v>
      </c>
    </row>
    <row r="6" spans="1:12" s="188" customFormat="1" x14ac:dyDescent="0.2">
      <c r="A6" s="185" t="s">
        <v>5</v>
      </c>
      <c r="B6" s="190">
        <v>2020</v>
      </c>
      <c r="C6" s="187">
        <f>'Energy table'!AK6</f>
        <v>101.93333333333334</v>
      </c>
      <c r="D6" s="187">
        <f>'Energy table'!AG6</f>
        <v>218.42857142857142</v>
      </c>
      <c r="E6" s="187">
        <f>AVERAGE(C6:D6)</f>
        <v>160.18095238095236</v>
      </c>
    </row>
    <row r="7" spans="1:12" s="188" customFormat="1" x14ac:dyDescent="0.2">
      <c r="A7" s="185" t="s">
        <v>5</v>
      </c>
      <c r="B7" s="190">
        <v>2030</v>
      </c>
      <c r="C7" s="187">
        <f>'Energy table'!AR6</f>
        <v>182.6</v>
      </c>
      <c r="D7" s="187">
        <f>'Energy table'!AN6</f>
        <v>391.28571428571428</v>
      </c>
      <c r="E7" s="187">
        <f>AVERAGE(C7:D7)</f>
        <v>286.94285714285712</v>
      </c>
    </row>
    <row r="8" spans="1:12" s="188" customFormat="1" x14ac:dyDescent="0.2">
      <c r="A8" s="186" t="s">
        <v>7</v>
      </c>
      <c r="B8" s="192">
        <v>2017</v>
      </c>
      <c r="C8" s="192">
        <f>'Energy table'!U7/5</f>
        <v>821.6</v>
      </c>
      <c r="D8" s="192">
        <f>'Energy table'!U7/5</f>
        <v>821.6</v>
      </c>
      <c r="E8" s="192">
        <f>D8</f>
        <v>821.6</v>
      </c>
    </row>
    <row r="9" spans="1:12" x14ac:dyDescent="0.2">
      <c r="A9" s="185" t="s">
        <v>7</v>
      </c>
      <c r="B9" s="190">
        <v>2020</v>
      </c>
      <c r="C9" s="187">
        <f>'Energy table'!AK7</f>
        <v>159.46666666666667</v>
      </c>
      <c r="D9" s="187">
        <f>'Energy table'!AG7</f>
        <v>341.71428571428572</v>
      </c>
      <c r="E9" s="187">
        <f>AVERAGE(C9:D9)</f>
        <v>250.59047619047618</v>
      </c>
    </row>
    <row r="10" spans="1:12" ht="15.75" x14ac:dyDescent="0.25">
      <c r="A10" s="134" t="s">
        <v>7</v>
      </c>
      <c r="B10" s="190">
        <v>2030</v>
      </c>
      <c r="C10" s="187">
        <f>'Energy table'!AR7</f>
        <v>976.13333333333333</v>
      </c>
      <c r="D10" s="187">
        <f>'Energy table'!AN7</f>
        <v>2091.7142857142858</v>
      </c>
      <c r="E10" s="141">
        <f>AVERAGE(C10:D10)</f>
        <v>1533.9238095238095</v>
      </c>
      <c r="H10" s="198"/>
      <c r="I10" s="201" t="s">
        <v>218</v>
      </c>
      <c r="J10" s="201" t="s">
        <v>219</v>
      </c>
    </row>
    <row r="11" spans="1:12" ht="15.75" x14ac:dyDescent="0.25">
      <c r="A11" s="186" t="s">
        <v>41</v>
      </c>
      <c r="B11" s="192">
        <v>2017</v>
      </c>
      <c r="C11" s="192">
        <f>'Energy table'!U8/5</f>
        <v>223.6</v>
      </c>
      <c r="D11" s="192">
        <f>'Energy table'!U8/5</f>
        <v>223.6</v>
      </c>
      <c r="E11" s="192">
        <f>D11</f>
        <v>223.6</v>
      </c>
      <c r="H11" s="201">
        <v>2020</v>
      </c>
      <c r="I11" s="199">
        <v>3492.8</v>
      </c>
      <c r="J11" s="200">
        <f>SQRT(I11/PI())*1000</f>
        <v>33343.556655862973</v>
      </c>
      <c r="L11" s="133">
        <v>33343.556655862973</v>
      </c>
    </row>
    <row r="12" spans="1:12" ht="15.75" x14ac:dyDescent="0.25">
      <c r="A12" s="134" t="s">
        <v>41</v>
      </c>
      <c r="B12" s="190">
        <v>2020</v>
      </c>
      <c r="C12" s="187">
        <f>'Energy table'!AK8</f>
        <v>18.8</v>
      </c>
      <c r="D12" s="187">
        <f>'Energy table'!AG8</f>
        <v>40.285714285714285</v>
      </c>
      <c r="E12" s="141">
        <f>AVERAGE(C12:D12)</f>
        <v>29.542857142857144</v>
      </c>
      <c r="H12" s="201">
        <v>2030</v>
      </c>
      <c r="I12" s="199">
        <v>8133.1</v>
      </c>
      <c r="J12" s="200">
        <f>SQRT(I12/PI())*1000</f>
        <v>50880.70494127796</v>
      </c>
      <c r="L12" s="133">
        <v>50880.704941278003</v>
      </c>
    </row>
    <row r="13" spans="1:12" x14ac:dyDescent="0.2">
      <c r="A13" s="134" t="s">
        <v>41</v>
      </c>
      <c r="B13" s="190">
        <v>2030</v>
      </c>
      <c r="C13" s="187">
        <f>'Energy table'!AR8</f>
        <v>358.8</v>
      </c>
      <c r="D13" s="187">
        <f>'Energy table'!AN8</f>
        <v>768.85714285714289</v>
      </c>
      <c r="E13" s="141">
        <f>AVERAGE(C13:D13)</f>
        <v>563.82857142857142</v>
      </c>
    </row>
    <row r="14" spans="1:12" x14ac:dyDescent="0.2">
      <c r="A14" s="186" t="s">
        <v>11</v>
      </c>
      <c r="B14" s="192">
        <v>2017</v>
      </c>
      <c r="C14" s="192">
        <f>'Energy table'!U9/5</f>
        <v>0.4</v>
      </c>
      <c r="D14" s="192">
        <f>'Energy table'!U9/5</f>
        <v>0.4</v>
      </c>
      <c r="E14" s="192">
        <f>D14</f>
        <v>0.4</v>
      </c>
    </row>
    <row r="15" spans="1:12" x14ac:dyDescent="0.2">
      <c r="A15" s="134" t="s">
        <v>11</v>
      </c>
      <c r="B15" s="190">
        <v>2020</v>
      </c>
      <c r="C15" s="187">
        <f>'Energy table'!AK9</f>
        <v>0</v>
      </c>
      <c r="D15" s="187">
        <f>'Energy table'!AG9</f>
        <v>0</v>
      </c>
      <c r="E15" s="141">
        <f>AVERAGE(C15:D15)</f>
        <v>0</v>
      </c>
    </row>
    <row r="16" spans="1:12" x14ac:dyDescent="0.2">
      <c r="A16" s="185" t="s">
        <v>11</v>
      </c>
      <c r="B16" s="190">
        <v>2030</v>
      </c>
      <c r="C16" s="187">
        <f>'Energy table'!AR9</f>
        <v>0</v>
      </c>
      <c r="D16" s="187">
        <f>'Energy table'!AN9</f>
        <v>0</v>
      </c>
      <c r="E16" s="187">
        <f>AVERAGE(C16:D16)</f>
        <v>0</v>
      </c>
    </row>
    <row r="17" spans="1:5" x14ac:dyDescent="0.2">
      <c r="A17" s="186" t="s">
        <v>36</v>
      </c>
      <c r="B17" s="192">
        <v>2017</v>
      </c>
      <c r="C17" s="192">
        <f>'Energy table'!U10/5</f>
        <v>40.4</v>
      </c>
      <c r="D17" s="192">
        <f>'Energy table'!U10/5</f>
        <v>40.4</v>
      </c>
      <c r="E17" s="192">
        <f>D17</f>
        <v>40.4</v>
      </c>
    </row>
    <row r="18" spans="1:5" x14ac:dyDescent="0.2">
      <c r="A18" s="134" t="s">
        <v>36</v>
      </c>
      <c r="B18" s="190">
        <v>2020</v>
      </c>
      <c r="C18" s="187">
        <f>'Energy table'!AK10</f>
        <v>0.66666666666666663</v>
      </c>
      <c r="D18" s="187">
        <f>'Energy table'!AG10</f>
        <v>1.4285714285714286</v>
      </c>
      <c r="E18" s="187">
        <f>AVERAGE(C18:D18)</f>
        <v>1.0476190476190477</v>
      </c>
    </row>
    <row r="19" spans="1:5" x14ac:dyDescent="0.2">
      <c r="A19" s="185" t="s">
        <v>36</v>
      </c>
      <c r="B19" s="190">
        <v>2030</v>
      </c>
      <c r="C19" s="187">
        <f>'Energy table'!AR10</f>
        <v>59.93333333333333</v>
      </c>
      <c r="D19" s="187">
        <f>'Energy table'!AN10</f>
        <v>128.42857142857142</v>
      </c>
      <c r="E19" s="187">
        <f>AVERAGE(C19:D19)</f>
        <v>94.180952380952377</v>
      </c>
    </row>
    <row r="20" spans="1:5" x14ac:dyDescent="0.2">
      <c r="A20" s="186" t="s">
        <v>46</v>
      </c>
      <c r="B20" s="192">
        <v>2017</v>
      </c>
      <c r="C20" s="192">
        <f>'Energy table'!U11/5</f>
        <v>1031.2</v>
      </c>
      <c r="D20" s="192">
        <f>'Energy table'!U11/5</f>
        <v>1031.2</v>
      </c>
      <c r="E20" s="192">
        <f>D20</f>
        <v>1031.2</v>
      </c>
    </row>
    <row r="21" spans="1:5" x14ac:dyDescent="0.2">
      <c r="A21" s="134" t="s">
        <v>46</v>
      </c>
      <c r="B21" s="190">
        <v>2020</v>
      </c>
      <c r="C21" s="187">
        <f>'Energy table'!AK11</f>
        <v>289.60000000000002</v>
      </c>
      <c r="D21" s="187">
        <f>'Energy table'!AG11</f>
        <v>620.57142857142856</v>
      </c>
      <c r="E21" s="187">
        <f>AVERAGE(C21:D21)</f>
        <v>455.08571428571429</v>
      </c>
    </row>
    <row r="22" spans="1:5" x14ac:dyDescent="0.2">
      <c r="A22" s="134" t="s">
        <v>46</v>
      </c>
      <c r="B22" s="190">
        <v>2030</v>
      </c>
      <c r="C22" s="187">
        <f>'Energy table'!AR11</f>
        <v>1222.9333333333334</v>
      </c>
      <c r="D22" s="187">
        <f>'Energy table'!AN11</f>
        <v>2620.5714285714284</v>
      </c>
      <c r="E22" s="187">
        <f>AVERAGE(C22:D22)</f>
        <v>1921.7523809523809</v>
      </c>
    </row>
  </sheetData>
  <autoFilter ref="A1:E22">
    <sortState ref="A2:E22">
      <sortCondition ref="A1:A22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Background</vt:lpstr>
      <vt:lpstr>Energy table</vt:lpstr>
      <vt:lpstr>Additional Info</vt:lpstr>
      <vt:lpstr>Sources</vt:lpstr>
      <vt:lpstr>Part A - stacked</vt:lpstr>
      <vt:lpstr>Part B - stacked</vt:lpstr>
      <vt:lpstr>Part C - Space requirements to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Malena</dc:creator>
  <cp:lastModifiedBy>Andronikos Kafas</cp:lastModifiedBy>
  <cp:lastPrinted>2017-10-12T16:32:20Z</cp:lastPrinted>
  <dcterms:created xsi:type="dcterms:W3CDTF">2017-06-14T11:16:35Z</dcterms:created>
  <dcterms:modified xsi:type="dcterms:W3CDTF">2018-04-12T11:28:10Z</dcterms:modified>
</cp:coreProperties>
</file>